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20" windowWidth="15390" windowHeight="11640" activeTab="0"/>
  </bookViews>
  <sheets>
    <sheet name="Naslov" sheetId="1" r:id="rId1"/>
    <sheet name="Uvod" sheetId="2" r:id="rId2"/>
    <sheet name="LETNI PROG -Komunala CESTE 2015" sheetId="3" r:id="rId3"/>
  </sheets>
  <definedNames>
    <definedName name="_xlnm.Print_Area" localSheetId="2">'LETNI PROG -Komunala CESTE 2015'!$C$1:$H$122</definedName>
  </definedNames>
  <calcPr fullCalcOnLoad="1"/>
</workbook>
</file>

<file path=xl/sharedStrings.xml><?xml version="1.0" encoding="utf-8"?>
<sst xmlns="http://schemas.openxmlformats.org/spreadsheetml/2006/main" count="232" uniqueCount="149">
  <si>
    <t>Opis postavke</t>
  </si>
  <si>
    <t>enota</t>
  </si>
  <si>
    <t>količina</t>
  </si>
  <si>
    <t xml:space="preserve">  Cena/enoto</t>
  </si>
  <si>
    <t>Skupaj</t>
  </si>
  <si>
    <t>m2</t>
  </si>
  <si>
    <t>kd</t>
  </si>
  <si>
    <t>ur</t>
  </si>
  <si>
    <t>delavec VKV</t>
  </si>
  <si>
    <t>m</t>
  </si>
  <si>
    <t>Pregled cest :</t>
  </si>
  <si>
    <t xml:space="preserve">delavec PK                   </t>
  </si>
  <si>
    <t>delavec KV</t>
  </si>
  <si>
    <t>poltovorno vozilo</t>
  </si>
  <si>
    <t xml:space="preserve">tovorno vozilo 10-12 ton </t>
  </si>
  <si>
    <t>cestar</t>
  </si>
  <si>
    <t>črta bele barve širine 12 cm</t>
  </si>
  <si>
    <t xml:space="preserve">črta rumene barve širine 12 cm </t>
  </si>
  <si>
    <t xml:space="preserve">STOP črta širine 50 cm in 25 cm </t>
  </si>
  <si>
    <t xml:space="preserve">prehod za pešče – črta širine 50 cm </t>
  </si>
  <si>
    <t xml:space="preserve">Znak invelid – 1,30 x1,30 </t>
  </si>
  <si>
    <t>Napis ŠOLA komplet (veliki) 4,00m</t>
  </si>
  <si>
    <t xml:space="preserve">Avtobusno postajališče (komplet) </t>
  </si>
  <si>
    <t>Puščica levo in desno 5 m</t>
  </si>
  <si>
    <t>Puščica naravnost, levo in desno 5 m</t>
  </si>
  <si>
    <t xml:space="preserve">Puščica levo, desno in naravnost 5 m  </t>
  </si>
  <si>
    <t xml:space="preserve">Puščica naravnost 5 m  </t>
  </si>
  <si>
    <t xml:space="preserve">Polje za usmerjanje prometa (riba) </t>
  </si>
  <si>
    <t xml:space="preserve">Kolesar 1,40 x 0,80 </t>
  </si>
  <si>
    <t xml:space="preserve">Puščica na kolesarski steza 1,00 x 0,60 </t>
  </si>
  <si>
    <t xml:space="preserve">Napis STOP - višine 0,8 m  </t>
  </si>
  <si>
    <t>ocena</t>
  </si>
  <si>
    <t>t</t>
  </si>
  <si>
    <t>m3</t>
  </si>
  <si>
    <t>Skupaj:</t>
  </si>
  <si>
    <t>Vertikalna signalizacija</t>
  </si>
  <si>
    <t>material</t>
  </si>
  <si>
    <t>Vzdrževanje signalizacije skupaj</t>
  </si>
  <si>
    <t>Preglednik s pregledniškim vozilom</t>
  </si>
  <si>
    <t>Krpanje udarnih jam, ročni izkopi bankin za izkop vode, popravilo bankin, čiščenje zamašenih jaškov, odtokov in propustov, zavarovanje poškodovanih in nevarnih površin, obrezovanje zaradi preglednosti,  interventno čiščenje vozišča,  gramoziranje vozišč, strojno in ročno čiščenje jarkov, čiščenje koritnic, muld in kanalet, vzdrževanje predorov, vzdrževanje cestnih ograj in ograj na objektih, zamenjava poškodovanih pokrovov jaškov, rešetk, posameznih robnikov in manjših delov, odprtih javnih pohodnih površin</t>
  </si>
  <si>
    <t>Znesek z DDV</t>
  </si>
  <si>
    <t>Znesek brez DDV</t>
  </si>
  <si>
    <t>PRILOGA B 3</t>
  </si>
  <si>
    <t>km</t>
  </si>
  <si>
    <t>PRORAČUNSKA POSTAVKA št. 07.230</t>
  </si>
  <si>
    <t>OSNUTEK LETNEGA PROGRAMA PROGRAMA SKUPAJ</t>
  </si>
  <si>
    <t xml:space="preserve">tovorno vozilo 6 ton </t>
  </si>
  <si>
    <t>dvigalo s košaro</t>
  </si>
  <si>
    <t>pavšal</t>
  </si>
  <si>
    <t>traktor nad 75 KS s priključki</t>
  </si>
  <si>
    <t>tovorno vozilo za pluženje in posipanje</t>
  </si>
  <si>
    <t>vlečni posipalec</t>
  </si>
  <si>
    <t>rovokopač pluženje</t>
  </si>
  <si>
    <t>vlečni posipalec za manjše stroje</t>
  </si>
  <si>
    <t>m1</t>
  </si>
  <si>
    <t xml:space="preserve">črta rumene barve širine 25 cm </t>
  </si>
  <si>
    <t>Napis 50m-višine 0,5m</t>
  </si>
  <si>
    <t xml:space="preserve">Nimaš prednosti-2,00x1,00m </t>
  </si>
  <si>
    <t xml:space="preserve">VZDRŽEVANJE OBČINSKIH JAVNIH CEST ZA OBMOČJE MESTA NOVA GORICA IN NASELJA SOLKAN, KROMBERK, ROŽNA DOLINA IN PRISTAVA - LETNI PROGRAM </t>
  </si>
  <si>
    <t>REKAPITULACIJA LETNEGA PROGRAMA</t>
  </si>
  <si>
    <t xml:space="preserve">VZDRŽEVANJE OBČINSKIH JAVNIH CEST ZA OBMOČJE MESTA NOVA GORICA  IN NASELJA SOLKAN, KROMBERK, ROŽNA DOLINA IN PRISTAVA </t>
  </si>
  <si>
    <t xml:space="preserve">1. REDNO VZDRŽEVANJE  CEST IN ULIC </t>
  </si>
  <si>
    <t>3. VZDRŽEVANJE SIGNALIZACIJE  IN OPREME CEST SKUPAJ Z DDV</t>
  </si>
  <si>
    <t xml:space="preserve">2.  ZIMSKA SLUŽBA </t>
  </si>
  <si>
    <t>1.</t>
  </si>
  <si>
    <t>Čiščenje jarkov -(usmertjanje posebej)</t>
  </si>
  <si>
    <t>4.</t>
  </si>
  <si>
    <t>5.</t>
  </si>
  <si>
    <t>6.</t>
  </si>
  <si>
    <t>Zamenjava pranih plošč do 5m2</t>
  </si>
  <si>
    <t>Zamenjava cestnih robnikov do 5m1</t>
  </si>
  <si>
    <t>Zamenjava pokrova jaška (cena pokrova posebej)</t>
  </si>
  <si>
    <t>Obnova parkirišč (osmice) do 10m2</t>
  </si>
  <si>
    <t>Grediranje in valjanje makadamskega vozišča</t>
  </si>
  <si>
    <t>Obnova bankin brez materiala</t>
  </si>
  <si>
    <t>Krpanje gramoznih vozišč</t>
  </si>
  <si>
    <t xml:space="preserve">I. </t>
  </si>
  <si>
    <t>REDNO VZDRŽEVANJE CEST IN ULIC</t>
  </si>
  <si>
    <t>II.</t>
  </si>
  <si>
    <t>ZIMSKA SLUŽBA</t>
  </si>
  <si>
    <t>Letno dežurstvo in pripravljenost z amortizacijo priključkov</t>
  </si>
  <si>
    <t>Sol za posipanje s skladiščenjem</t>
  </si>
  <si>
    <t>pesek za posip</t>
  </si>
  <si>
    <t>III.</t>
  </si>
  <si>
    <t>SIGNALIZACIJA</t>
  </si>
  <si>
    <t>Talna signalizacija</t>
  </si>
  <si>
    <t xml:space="preserve">3.  </t>
  </si>
  <si>
    <t>PRILOGA B3</t>
  </si>
  <si>
    <t>Dela rednega vzdrževanja so:</t>
  </si>
  <si>
    <r>
      <t>·</t>
    </r>
    <r>
      <rPr>
        <sz val="7"/>
        <rFont val="Times New Roman"/>
        <family val="1"/>
      </rPr>
      <t xml:space="preserve">         </t>
    </r>
    <r>
      <rPr>
        <sz val="11"/>
        <rFont val="Arial"/>
        <family val="2"/>
      </rPr>
      <t>pregledniška služba</t>
    </r>
  </si>
  <si>
    <r>
      <t>·</t>
    </r>
    <r>
      <rPr>
        <sz val="7"/>
        <rFont val="Times New Roman"/>
        <family val="1"/>
      </rPr>
      <t xml:space="preserve">         </t>
    </r>
    <r>
      <rPr>
        <sz val="11"/>
        <rFont val="Arial"/>
        <family val="2"/>
      </rPr>
      <t>vzdrževanje prometnih površin</t>
    </r>
  </si>
  <si>
    <r>
      <t>·</t>
    </r>
    <r>
      <rPr>
        <sz val="7"/>
        <rFont val="Times New Roman"/>
        <family val="1"/>
      </rPr>
      <t xml:space="preserve">         </t>
    </r>
    <r>
      <rPr>
        <sz val="11"/>
        <rFont val="Arial"/>
        <family val="2"/>
      </rPr>
      <t>vzdrževanje bankin</t>
    </r>
  </si>
  <si>
    <r>
      <t>·</t>
    </r>
    <r>
      <rPr>
        <sz val="7"/>
        <rFont val="Times New Roman"/>
        <family val="1"/>
      </rPr>
      <t xml:space="preserve">         </t>
    </r>
    <r>
      <rPr>
        <sz val="11"/>
        <rFont val="Arial"/>
        <family val="2"/>
      </rPr>
      <t>vzdrževanje odvodnjavanja</t>
    </r>
  </si>
  <si>
    <r>
      <t>·</t>
    </r>
    <r>
      <rPr>
        <sz val="7"/>
        <rFont val="Times New Roman"/>
        <family val="1"/>
      </rPr>
      <t xml:space="preserve">         </t>
    </r>
    <r>
      <rPr>
        <sz val="11"/>
        <rFont val="Arial"/>
        <family val="2"/>
      </rPr>
      <t>vzdrževanje brežin</t>
    </r>
  </si>
  <si>
    <r>
      <t>·</t>
    </r>
    <r>
      <rPr>
        <sz val="7"/>
        <rFont val="Times New Roman"/>
        <family val="1"/>
      </rPr>
      <t xml:space="preserve">         </t>
    </r>
    <r>
      <rPr>
        <sz val="11"/>
        <rFont val="Arial"/>
        <family val="2"/>
      </rPr>
      <t>vzdrževanje prometne signalizacije in opreme</t>
    </r>
  </si>
  <si>
    <r>
      <t>·</t>
    </r>
    <r>
      <rPr>
        <sz val="7"/>
        <rFont val="Times New Roman"/>
        <family val="1"/>
      </rPr>
      <t xml:space="preserve">         </t>
    </r>
    <r>
      <rPr>
        <sz val="11"/>
        <rFont val="Arial"/>
        <family val="2"/>
      </rPr>
      <t xml:space="preserve">vzdrževanje cestnih naprav </t>
    </r>
  </si>
  <si>
    <r>
      <t>·</t>
    </r>
    <r>
      <rPr>
        <sz val="7"/>
        <rFont val="Times New Roman"/>
        <family val="1"/>
      </rPr>
      <t xml:space="preserve">         </t>
    </r>
    <r>
      <rPr>
        <sz val="11"/>
        <rFont val="Arial"/>
        <family val="2"/>
      </rPr>
      <t>vzdrževanje vegetacije</t>
    </r>
  </si>
  <si>
    <r>
      <t>·</t>
    </r>
    <r>
      <rPr>
        <sz val="7"/>
        <rFont val="Times New Roman"/>
        <family val="1"/>
      </rPr>
      <t xml:space="preserve">         </t>
    </r>
    <r>
      <rPr>
        <sz val="11"/>
        <rFont val="Arial"/>
        <family val="2"/>
      </rPr>
      <t>zagotavljanje preglednosti</t>
    </r>
  </si>
  <si>
    <r>
      <t>·</t>
    </r>
    <r>
      <rPr>
        <sz val="7"/>
        <rFont val="Times New Roman"/>
        <family val="1"/>
      </rPr>
      <t xml:space="preserve">         </t>
    </r>
    <r>
      <rPr>
        <sz val="11"/>
        <rFont val="Arial"/>
        <family val="2"/>
      </rPr>
      <t>čiščenje cest</t>
    </r>
  </si>
  <si>
    <r>
      <t>·</t>
    </r>
    <r>
      <rPr>
        <sz val="7"/>
        <rFont val="Times New Roman"/>
        <family val="1"/>
      </rPr>
      <t xml:space="preserve">         </t>
    </r>
    <r>
      <rPr>
        <sz val="11"/>
        <rFont val="Arial"/>
        <family val="2"/>
      </rPr>
      <t>vzdrževanje cestnih objektov</t>
    </r>
  </si>
  <si>
    <r>
      <t>·</t>
    </r>
    <r>
      <rPr>
        <sz val="7"/>
        <rFont val="Times New Roman"/>
        <family val="1"/>
      </rPr>
      <t xml:space="preserve">         </t>
    </r>
    <r>
      <rPr>
        <sz val="11"/>
        <rFont val="Arial"/>
        <family val="2"/>
      </rPr>
      <t>nadzor osnih obremenitev, skupnih mas in dimenzij vozil</t>
    </r>
  </si>
  <si>
    <r>
      <t>·</t>
    </r>
    <r>
      <rPr>
        <sz val="7"/>
        <rFont val="Times New Roman"/>
        <family val="1"/>
      </rPr>
      <t xml:space="preserve">         </t>
    </r>
    <r>
      <rPr>
        <sz val="11"/>
        <rFont val="Arial"/>
        <family val="2"/>
      </rPr>
      <t>intervencijski ukrepi</t>
    </r>
  </si>
  <si>
    <r>
      <t>·</t>
    </r>
    <r>
      <rPr>
        <sz val="7"/>
        <rFont val="Times New Roman"/>
        <family val="1"/>
      </rPr>
      <t xml:space="preserve">         </t>
    </r>
    <r>
      <rPr>
        <sz val="11"/>
        <rFont val="Arial"/>
        <family val="2"/>
      </rPr>
      <t>zimska služba.</t>
    </r>
  </si>
  <si>
    <t>LETNI PROGRAM IZVAJANJA GJS VZDRŽEVANJE OBČINSKIH JAVNIH CEST ZA OBMOČJE MESTA NOVA GORICA IN NASELIJA SOLKAN, KROMBERK, ROŽNA DOLINA IN PRISTAVA</t>
  </si>
  <si>
    <t>1. UVOD</t>
  </si>
  <si>
    <t>»Redno vzdrževanje občinskih javnih cest, kolesarskih poti in odprtih pohodnih javnih površin.</t>
  </si>
  <si>
    <t>Dne 8.10.2010 je bila sklenjena koncesijska pogodba za opravljanje lokalne gospodarske javne službe urejanja in čiščenja javnih površin za mesto Nova Gorica in opravljanje lokalne gospodarske javne službe vzdrževanja občinskih javnih cest za območje mesta Nova Gorica in naselij Solkan, Kromberk, Rožna Dolina in Pristava gospodarske javne službe  Koncesija je bila sklenjena za obdobje sedem let, s pričetkom 1.1.2011.</t>
  </si>
  <si>
    <r>
      <t xml:space="preserve"> </t>
    </r>
    <r>
      <rPr>
        <sz val="11"/>
        <rFont val="Arial"/>
        <family val="2"/>
      </rPr>
      <t>Gospodarska javna služba vzdrževanja občinskih javnih cest za območje mesta Nova Gorica in naselij Solkan, Kromberk, Rožna Dolina in Pristava gospodarske javne službe obsega:</t>
    </r>
  </si>
  <si>
    <t>Letni program je pripravljen na podlagi koncesijske pogodbe za opravljanje zgoraj navedene  lokalne gospodarske javne službe  ter na podlagi potrjenega usklajenega cenika po pogajanjih v letu 2013.</t>
  </si>
  <si>
    <t>Letni program je zmanjšan na nujna dela in ne zadošča vsem pogojem, ki jih določa Pravilnik o vrstah vzdrževalnih del na javnih cestah in nivoju rednega vzdrževanja javnih cest.</t>
  </si>
  <si>
    <t>Vzdrževalna dela, ki presegajo obseg dela pregledniške službe se opravijo usklajeno med predstavniki koncesionarja in koncendenta v okviru predvidenih količin in aktivnosti tega letnega programa, kot je razvidno v nadaljevanju.</t>
  </si>
  <si>
    <t>2.  Režijska vzdrževalna dela:</t>
  </si>
  <si>
    <t>Košnja brežin (1 x širina kose) komplet s spremljajočo ročno košnjo</t>
  </si>
  <si>
    <t>rovokopač</t>
  </si>
  <si>
    <t>bager mali  1,5t</t>
  </si>
  <si>
    <t>bager mali  3,5t</t>
  </si>
  <si>
    <t>greder STT 31</t>
  </si>
  <si>
    <t>Črpalka Tomos ( brez delavca )</t>
  </si>
  <si>
    <t>ura</t>
  </si>
  <si>
    <t>Črpalka potopna ( brez delavca )</t>
  </si>
  <si>
    <t>Električni mešalec ( brez delavca )</t>
  </si>
  <si>
    <t>Motorne škarje ( brez delavca )</t>
  </si>
  <si>
    <t>Puhalnik ( brez delavca )</t>
  </si>
  <si>
    <t>Ročna motorna kosa (brez delavca)</t>
  </si>
  <si>
    <t>Nabijalna naprava - žaba (brez delavca)</t>
  </si>
  <si>
    <t>Stroj za mletje vejevja z traktorjem</t>
  </si>
  <si>
    <t>Prikolica za prevoz naprav</t>
  </si>
  <si>
    <t>Agregat električni 5 KW</t>
  </si>
  <si>
    <t>Kompresor z rušilnim kladivom</t>
  </si>
  <si>
    <t>Najemnina prometnih znakov</t>
  </si>
  <si>
    <t>kd/dan</t>
  </si>
  <si>
    <t>Najemnina zapornih desk ( 1-4 m)</t>
  </si>
  <si>
    <t>Najemnina utripajoče luči</t>
  </si>
  <si>
    <t>Najemnina tabla - pokončna, čelna zapora</t>
  </si>
  <si>
    <t>Najemnina prometni stožec</t>
  </si>
  <si>
    <t>Nahrbtna kosilnica</t>
  </si>
  <si>
    <t xml:space="preserve">Material </t>
  </si>
  <si>
    <t>Dobava in postavitev prometnega znaka z drogom</t>
  </si>
  <si>
    <t>Dobava prometnega ogledala fi 750</t>
  </si>
  <si>
    <t>Smerniki (nabava in postavitev)</t>
  </si>
  <si>
    <t xml:space="preserve">Ravnanje, popravilo in zamenjava posameznih prometnih znakov  </t>
  </si>
  <si>
    <t xml:space="preserve">Motorna žaga </t>
  </si>
  <si>
    <t>Stroj za rezkanje asfalta</t>
  </si>
  <si>
    <t>Stroj za rezanje asfalta</t>
  </si>
  <si>
    <t xml:space="preserve">Valjar </t>
  </si>
  <si>
    <t xml:space="preserve">Traktor </t>
  </si>
  <si>
    <t>O planiranih in izvedenih delih se predstavnika koncesionarja in koncendenta tedensko in dnevno pisno usklajujeta v skladu s tem letnim programom.</t>
  </si>
  <si>
    <t xml:space="preserve">traktor nad 75 KS </t>
  </si>
  <si>
    <t>Po navedenem pravilniku se mora pregledniška služba izvajati 1 krat tedensko (8h=50km). Preglednik krpa manjše udarne jame, popravlja manjše poškodbe na bankinah in ostalih prometnih površinah in signalizaciji in evidentira in sporoča  potrebe po nujnih poravilih ipd…oz. izvaja manjša dela iz prvega prednostnega razreda. V letnem programu je predvideno 340 ur pregledniške službe za vse občinske javne ceste na območju mesta Nova Gorica in naselij Solkan, Kromberk, Rožna Dolina in Pristava. V tem obsegu pregledniška služba ne zadosti zahtevam pravilnika o vrstah vzdrževalnih del na javnih cestah in nivoju rednega vzdrževanja javnih cest.  Zaradi racionalnosti ugotavljamo, da obseg pregledniške službe zadošča, saj je koncesionar v okviru preostalega dela koncesije pogosto prisoten na pretežnem delu predmetnih prometnih površin. O morebitnih nevarnostih, okvarah in poškodbah elementov prometnih površin, ki niso bile ugotovljene v času rednega pregleda pregledniške službe, prejemamo redna obvestila občanov, redarske službe, policije, krajevnih  skupnosti in tudi predstavnikov drugega izvajalca koncesije urejanja in čiščenja javnih površin (območje primestnih naselij).</t>
  </si>
</sst>
</file>

<file path=xl/styles.xml><?xml version="1.0" encoding="utf-8"?>
<styleSheet xmlns="http://schemas.openxmlformats.org/spreadsheetml/2006/main">
  <numFmts count="1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Red]#,##0.00"/>
    <numFmt numFmtId="165" formatCode="#,##0.0"/>
    <numFmt numFmtId="166" formatCode="&quot;True&quot;;&quot;True&quot;;&quot;False&quot;"/>
    <numFmt numFmtId="167" formatCode="&quot;On&quot;;&quot;On&quot;;&quot;Off&quot;"/>
    <numFmt numFmtId="168" formatCode="[$€-2]\ #,##0.00_);[Red]\([$€-2]\ #,##0.00\)"/>
  </numFmts>
  <fonts count="5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u val="single"/>
      <sz val="11"/>
      <name val="Arial"/>
      <family val="2"/>
    </font>
    <font>
      <b/>
      <sz val="12"/>
      <name val="Arial"/>
      <family val="2"/>
    </font>
    <font>
      <sz val="14"/>
      <name val="Arial"/>
      <family val="2"/>
    </font>
    <font>
      <b/>
      <sz val="14"/>
      <name val="Arial"/>
      <family val="2"/>
    </font>
    <font>
      <b/>
      <sz val="20"/>
      <name val="Arial"/>
      <family val="2"/>
    </font>
    <font>
      <i/>
      <sz val="11"/>
      <name val="Arial"/>
      <family val="2"/>
    </font>
    <font>
      <sz val="11"/>
      <name val="Symbol"/>
      <family val="1"/>
    </font>
    <font>
      <sz val="7"/>
      <name val="Times New Roman"/>
      <family val="1"/>
    </font>
    <font>
      <b/>
      <sz val="1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8"/>
      <name val="Arial"/>
      <family val="2"/>
    </font>
    <font>
      <sz val="11"/>
      <color indexed="8"/>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Arial"/>
      <family val="2"/>
    </font>
    <font>
      <sz val="11"/>
      <color rgb="FF00000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1"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22">
    <xf numFmtId="0" fontId="0" fillId="0" borderId="0" xfId="0" applyAlignment="1">
      <alignment/>
    </xf>
    <xf numFmtId="0" fontId="10" fillId="0" borderId="0" xfId="0" applyFont="1" applyAlignment="1">
      <alignment horizontal="center"/>
    </xf>
    <xf numFmtId="0" fontId="52" fillId="0" borderId="0" xfId="0" applyFont="1" applyAlignment="1">
      <alignment horizontal="left" indent="1"/>
    </xf>
    <xf numFmtId="0" fontId="53"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12" fillId="0" borderId="0" xfId="0" applyFont="1" applyAlignment="1">
      <alignment horizontal="justify"/>
    </xf>
    <xf numFmtId="0" fontId="11" fillId="0" borderId="0" xfId="0" applyFont="1" applyAlignment="1">
      <alignment wrapText="1"/>
    </xf>
    <xf numFmtId="0" fontId="5" fillId="0" borderId="0" xfId="0" applyFont="1" applyAlignment="1">
      <alignment wrapText="1"/>
    </xf>
    <xf numFmtId="0" fontId="0" fillId="0" borderId="0" xfId="0" applyAlignment="1">
      <alignment wrapText="1"/>
    </xf>
    <xf numFmtId="0" fontId="14" fillId="0" borderId="0" xfId="0" applyFont="1" applyAlignment="1">
      <alignment horizontal="center" vertical="distributed" wrapText="1"/>
    </xf>
    <xf numFmtId="0" fontId="9" fillId="0" borderId="0" xfId="0" applyFont="1" applyAlignment="1" applyProtection="1">
      <alignment horizontal="left" wrapText="1"/>
      <protection/>
    </xf>
    <xf numFmtId="0" fontId="5" fillId="0" borderId="0" xfId="0" applyFont="1" applyAlignment="1" applyProtection="1">
      <alignment/>
      <protection/>
    </xf>
    <xf numFmtId="0" fontId="54" fillId="0" borderId="0" xfId="0" applyFont="1" applyAlignment="1" applyProtection="1">
      <alignment/>
      <protection/>
    </xf>
    <xf numFmtId="4" fontId="5" fillId="0" borderId="0" xfId="0" applyNumberFormat="1" applyFont="1" applyAlignment="1" applyProtection="1">
      <alignment/>
      <protection/>
    </xf>
    <xf numFmtId="0" fontId="0" fillId="0" borderId="10" xfId="0" applyBorder="1" applyAlignment="1" applyProtection="1">
      <alignment wrapText="1"/>
      <protection/>
    </xf>
    <xf numFmtId="0" fontId="0" fillId="0" borderId="11" xfId="0" applyBorder="1" applyAlignment="1" applyProtection="1">
      <alignment wrapText="1"/>
      <protection/>
    </xf>
    <xf numFmtId="0" fontId="9" fillId="0" borderId="12" xfId="0" applyFont="1" applyBorder="1" applyAlignment="1" applyProtection="1">
      <alignment/>
      <protection/>
    </xf>
    <xf numFmtId="4" fontId="8" fillId="0" borderId="13" xfId="0" applyNumberFormat="1" applyFont="1" applyBorder="1" applyAlignment="1" applyProtection="1">
      <alignment/>
      <protection/>
    </xf>
    <xf numFmtId="4" fontId="5" fillId="0" borderId="13" xfId="0" applyNumberFormat="1" applyFont="1" applyBorder="1" applyAlignment="1" applyProtection="1">
      <alignment/>
      <protection/>
    </xf>
    <xf numFmtId="4" fontId="54" fillId="0" borderId="14" xfId="0" applyNumberFormat="1" applyFont="1" applyBorder="1" applyAlignment="1" applyProtection="1">
      <alignment/>
      <protection/>
    </xf>
    <xf numFmtId="4" fontId="4" fillId="0" borderId="15" xfId="0" applyNumberFormat="1" applyFont="1" applyBorder="1" applyAlignment="1" applyProtection="1">
      <alignment/>
      <protection/>
    </xf>
    <xf numFmtId="4" fontId="4" fillId="0" borderId="15" xfId="0" applyNumberFormat="1" applyFont="1" applyBorder="1" applyAlignment="1" applyProtection="1">
      <alignment wrapText="1"/>
      <protection/>
    </xf>
    <xf numFmtId="0" fontId="5" fillId="0" borderId="0" xfId="0" applyFont="1" applyBorder="1" applyAlignment="1" applyProtection="1">
      <alignment/>
      <protection/>
    </xf>
    <xf numFmtId="0" fontId="0" fillId="0" borderId="15" xfId="0" applyBorder="1" applyAlignment="1" applyProtection="1">
      <alignment/>
      <protection/>
    </xf>
    <xf numFmtId="0" fontId="4" fillId="0" borderId="15" xfId="0" applyFont="1" applyBorder="1" applyAlignment="1" applyProtection="1">
      <alignment/>
      <protection/>
    </xf>
    <xf numFmtId="4" fontId="7" fillId="0" borderId="16" xfId="0" applyNumberFormat="1" applyFont="1" applyBorder="1" applyAlignment="1" applyProtection="1">
      <alignment/>
      <protection/>
    </xf>
    <xf numFmtId="4" fontId="7" fillId="0" borderId="17" xfId="0" applyNumberFormat="1" applyFont="1" applyBorder="1" applyAlignment="1" applyProtection="1">
      <alignment/>
      <protection/>
    </xf>
    <xf numFmtId="0" fontId="4" fillId="0" borderId="0" xfId="0" applyFont="1" applyBorder="1" applyAlignment="1" applyProtection="1">
      <alignment/>
      <protection/>
    </xf>
    <xf numFmtId="4" fontId="5" fillId="0" borderId="0" xfId="0" applyNumberFormat="1" applyFont="1" applyBorder="1" applyAlignment="1" applyProtection="1">
      <alignment/>
      <protection/>
    </xf>
    <xf numFmtId="4" fontId="54" fillId="0" borderId="0" xfId="0" applyNumberFormat="1" applyFont="1" applyBorder="1" applyAlignment="1" applyProtection="1">
      <alignment/>
      <protection/>
    </xf>
    <xf numFmtId="0" fontId="7" fillId="0" borderId="18" xfId="0" applyFont="1" applyBorder="1" applyAlignment="1" applyProtection="1">
      <alignment wrapText="1"/>
      <protection/>
    </xf>
    <xf numFmtId="0" fontId="7" fillId="0" borderId="10" xfId="0" applyFont="1" applyBorder="1" applyAlignment="1" applyProtection="1">
      <alignment wrapText="1"/>
      <protection/>
    </xf>
    <xf numFmtId="0" fontId="5" fillId="0" borderId="18" xfId="0" applyFont="1" applyBorder="1" applyAlignment="1" applyProtection="1">
      <alignment horizontal="left" vertical="top"/>
      <protection/>
    </xf>
    <xf numFmtId="4" fontId="5" fillId="0" borderId="15" xfId="0" applyNumberFormat="1" applyFont="1" applyBorder="1" applyAlignment="1" applyProtection="1">
      <alignment horizontal="center"/>
      <protection/>
    </xf>
    <xf numFmtId="0" fontId="5" fillId="0" borderId="15" xfId="0" applyFont="1" applyBorder="1" applyAlignment="1" applyProtection="1">
      <alignment/>
      <protection/>
    </xf>
    <xf numFmtId="4" fontId="5" fillId="0" borderId="15" xfId="0" applyNumberFormat="1" applyFont="1" applyBorder="1" applyAlignment="1" applyProtection="1">
      <alignment/>
      <protection/>
    </xf>
    <xf numFmtId="4" fontId="54" fillId="0" borderId="15" xfId="0" applyNumberFormat="1" applyFont="1" applyBorder="1" applyAlignment="1" applyProtection="1">
      <alignment/>
      <protection/>
    </xf>
    <xf numFmtId="0" fontId="5" fillId="0" borderId="18" xfId="0" applyFont="1" applyBorder="1" applyAlignment="1" applyProtection="1">
      <alignment/>
      <protection/>
    </xf>
    <xf numFmtId="0" fontId="5" fillId="0" borderId="11" xfId="0" applyFont="1" applyBorder="1" applyAlignment="1" applyProtection="1">
      <alignment/>
      <protection/>
    </xf>
    <xf numFmtId="4" fontId="5" fillId="0" borderId="19" xfId="0" applyNumberFormat="1" applyFont="1" applyBorder="1" applyAlignment="1" applyProtection="1">
      <alignment wrapText="1"/>
      <protection/>
    </xf>
    <xf numFmtId="4" fontId="5" fillId="0" borderId="20" xfId="0" applyNumberFormat="1" applyFont="1" applyBorder="1" applyAlignment="1" applyProtection="1">
      <alignment horizontal="center" vertical="top" wrapText="1"/>
      <protection/>
    </xf>
    <xf numFmtId="4" fontId="5" fillId="0" borderId="0" xfId="0" applyNumberFormat="1" applyFont="1" applyBorder="1" applyAlignment="1" applyProtection="1">
      <alignment/>
      <protection/>
    </xf>
    <xf numFmtId="4" fontId="5" fillId="0" borderId="20" xfId="0" applyNumberFormat="1" applyFont="1" applyBorder="1" applyAlignment="1" applyProtection="1">
      <alignment horizontal="right"/>
      <protection/>
    </xf>
    <xf numFmtId="4" fontId="5" fillId="0" borderId="19" xfId="0" applyNumberFormat="1" applyFont="1" applyBorder="1" applyAlignment="1" applyProtection="1">
      <alignment/>
      <protection/>
    </xf>
    <xf numFmtId="4" fontId="5" fillId="0" borderId="11" xfId="0" applyNumberFormat="1" applyFont="1" applyBorder="1" applyAlignment="1" applyProtection="1">
      <alignment wrapText="1"/>
      <protection/>
    </xf>
    <xf numFmtId="4" fontId="5" fillId="0" borderId="15" xfId="0" applyNumberFormat="1" applyFont="1" applyBorder="1" applyAlignment="1" applyProtection="1">
      <alignment horizontal="center" vertical="top" wrapText="1"/>
      <protection/>
    </xf>
    <xf numFmtId="4" fontId="5" fillId="0" borderId="10" xfId="0" applyNumberFormat="1" applyFont="1" applyBorder="1" applyAlignment="1" applyProtection="1">
      <alignment/>
      <protection/>
    </xf>
    <xf numFmtId="4" fontId="5" fillId="0" borderId="15" xfId="0" applyNumberFormat="1" applyFont="1" applyBorder="1" applyAlignment="1" applyProtection="1">
      <alignment horizontal="right"/>
      <protection/>
    </xf>
    <xf numFmtId="4" fontId="5" fillId="0" borderId="11" xfId="0" applyNumberFormat="1" applyFont="1" applyBorder="1" applyAlignment="1" applyProtection="1">
      <alignment/>
      <protection/>
    </xf>
    <xf numFmtId="4" fontId="5" fillId="0" borderId="21" xfId="0" applyNumberFormat="1" applyFont="1" applyBorder="1" applyAlignment="1" applyProtection="1">
      <alignment horizontal="center" vertical="top" wrapText="1"/>
      <protection/>
    </xf>
    <xf numFmtId="4" fontId="5" fillId="0" borderId="13" xfId="0" applyNumberFormat="1" applyFont="1" applyBorder="1" applyAlignment="1" applyProtection="1">
      <alignment/>
      <protection/>
    </xf>
    <xf numFmtId="4" fontId="5" fillId="0" borderId="21" xfId="0" applyNumberFormat="1" applyFont="1" applyBorder="1" applyAlignment="1" applyProtection="1">
      <alignment horizontal="right"/>
      <protection/>
    </xf>
    <xf numFmtId="4" fontId="5" fillId="0" borderId="14" xfId="0" applyNumberFormat="1" applyFont="1" applyBorder="1" applyAlignment="1" applyProtection="1">
      <alignment/>
      <protection/>
    </xf>
    <xf numFmtId="4" fontId="5" fillId="0" borderId="0" xfId="0" applyNumberFormat="1" applyFont="1" applyBorder="1" applyAlignment="1" applyProtection="1">
      <alignment wrapText="1"/>
      <protection/>
    </xf>
    <xf numFmtId="4" fontId="5" fillId="0" borderId="16" xfId="0" applyNumberFormat="1" applyFont="1" applyBorder="1" applyAlignment="1" applyProtection="1">
      <alignment horizontal="center" vertical="top" wrapText="1"/>
      <protection/>
    </xf>
    <xf numFmtId="4" fontId="5" fillId="0" borderId="22" xfId="0" applyNumberFormat="1" applyFont="1" applyBorder="1" applyAlignment="1" applyProtection="1">
      <alignment horizontal="right"/>
      <protection/>
    </xf>
    <xf numFmtId="4" fontId="5" fillId="0" borderId="23" xfId="0" applyNumberFormat="1" applyFont="1" applyBorder="1" applyAlignment="1" applyProtection="1">
      <alignment horizontal="right"/>
      <protection/>
    </xf>
    <xf numFmtId="4" fontId="5" fillId="0" borderId="24" xfId="0" applyNumberFormat="1" applyFont="1" applyBorder="1" applyAlignment="1" applyProtection="1">
      <alignment/>
      <protection/>
    </xf>
    <xf numFmtId="4" fontId="5" fillId="0" borderId="25" xfId="0" applyNumberFormat="1" applyFont="1" applyBorder="1" applyAlignment="1" applyProtection="1">
      <alignment wrapText="1"/>
      <protection/>
    </xf>
    <xf numFmtId="4" fontId="5" fillId="0" borderId="26" xfId="0" applyNumberFormat="1" applyFont="1" applyBorder="1" applyAlignment="1" applyProtection="1">
      <alignment horizontal="center" vertical="top" wrapText="1"/>
      <protection/>
    </xf>
    <xf numFmtId="4" fontId="5" fillId="0" borderId="27" xfId="0" applyNumberFormat="1" applyFont="1" applyBorder="1" applyAlignment="1" applyProtection="1">
      <alignment/>
      <protection/>
    </xf>
    <xf numFmtId="4" fontId="5" fillId="0" borderId="26" xfId="0" applyNumberFormat="1" applyFont="1" applyBorder="1" applyAlignment="1" applyProtection="1">
      <alignment horizontal="right"/>
      <protection/>
    </xf>
    <xf numFmtId="4" fontId="5" fillId="0" borderId="25" xfId="0" applyNumberFormat="1" applyFont="1" applyBorder="1" applyAlignment="1" applyProtection="1">
      <alignment/>
      <protection/>
    </xf>
    <xf numFmtId="0" fontId="5" fillId="0" borderId="15" xfId="0" applyFont="1" applyBorder="1" applyAlignment="1" applyProtection="1">
      <alignment horizontal="center"/>
      <protection/>
    </xf>
    <xf numFmtId="0" fontId="54" fillId="0" borderId="15" xfId="0" applyFont="1" applyBorder="1" applyAlignment="1" applyProtection="1">
      <alignment/>
      <protection/>
    </xf>
    <xf numFmtId="0" fontId="5" fillId="0" borderId="11" xfId="0" applyFont="1" applyBorder="1" applyAlignment="1" applyProtection="1">
      <alignment horizontal="justify" vertical="top"/>
      <protection/>
    </xf>
    <xf numFmtId="4" fontId="5" fillId="0" borderId="15" xfId="0" applyNumberFormat="1" applyFont="1" applyBorder="1" applyAlignment="1" applyProtection="1">
      <alignment horizontal="center" vertical="top"/>
      <protection/>
    </xf>
    <xf numFmtId="4" fontId="5" fillId="0" borderId="15" xfId="0" applyNumberFormat="1" applyFont="1" applyBorder="1" applyAlignment="1" applyProtection="1">
      <alignment vertical="top"/>
      <protection/>
    </xf>
    <xf numFmtId="0" fontId="5" fillId="0" borderId="18" xfId="0" applyFont="1" applyBorder="1" applyAlignment="1" applyProtection="1">
      <alignment vertical="top" wrapText="1"/>
      <protection/>
    </xf>
    <xf numFmtId="0" fontId="5" fillId="0" borderId="13" xfId="0" applyFont="1" applyBorder="1" applyAlignment="1" applyProtection="1">
      <alignment/>
      <protection/>
    </xf>
    <xf numFmtId="4" fontId="4" fillId="0" borderId="0" xfId="0" applyNumberFormat="1" applyFont="1" applyBorder="1" applyAlignment="1" applyProtection="1">
      <alignment/>
      <protection/>
    </xf>
    <xf numFmtId="4" fontId="5" fillId="0" borderId="12" xfId="0" applyNumberFormat="1" applyFont="1" applyBorder="1" applyAlignment="1" applyProtection="1">
      <alignment/>
      <protection/>
    </xf>
    <xf numFmtId="4" fontId="54" fillId="0" borderId="13" xfId="0" applyNumberFormat="1" applyFont="1" applyBorder="1" applyAlignment="1" applyProtection="1">
      <alignment/>
      <protection/>
    </xf>
    <xf numFmtId="4" fontId="5" fillId="0" borderId="14" xfId="0" applyNumberFormat="1" applyFont="1" applyBorder="1" applyAlignment="1" applyProtection="1">
      <alignment/>
      <protection/>
    </xf>
    <xf numFmtId="0" fontId="0" fillId="0" borderId="14" xfId="0" applyFont="1" applyBorder="1" applyAlignment="1" applyProtection="1">
      <alignment wrapText="1"/>
      <protection/>
    </xf>
    <xf numFmtId="4" fontId="5" fillId="0" borderId="11" xfId="0" applyNumberFormat="1" applyFont="1" applyBorder="1" applyAlignment="1" applyProtection="1">
      <alignment horizontal="center"/>
      <protection/>
    </xf>
    <xf numFmtId="0" fontId="0" fillId="0" borderId="14" xfId="0" applyFont="1" applyBorder="1" applyAlignment="1" applyProtection="1">
      <alignment horizontal="center" wrapText="1"/>
      <protection/>
    </xf>
    <xf numFmtId="0" fontId="6" fillId="0" borderId="13" xfId="0" applyFont="1" applyBorder="1" applyAlignment="1" applyProtection="1">
      <alignment/>
      <protection/>
    </xf>
    <xf numFmtId="0" fontId="6" fillId="0" borderId="0" xfId="0" applyFont="1" applyBorder="1" applyAlignment="1" applyProtection="1">
      <alignment/>
      <protection/>
    </xf>
    <xf numFmtId="4" fontId="5" fillId="0" borderId="21" xfId="0" applyNumberFormat="1" applyFont="1" applyBorder="1" applyAlignment="1" applyProtection="1">
      <alignment/>
      <protection/>
    </xf>
    <xf numFmtId="0" fontId="5" fillId="0" borderId="10" xfId="0" applyFont="1" applyBorder="1" applyAlignment="1" applyProtection="1">
      <alignment/>
      <protection/>
    </xf>
    <xf numFmtId="4" fontId="5" fillId="0" borderId="10" xfId="0" applyNumberFormat="1" applyFont="1" applyBorder="1" applyAlignment="1" applyProtection="1">
      <alignment horizontal="center"/>
      <protection/>
    </xf>
    <xf numFmtId="4" fontId="5" fillId="0" borderId="10" xfId="0" applyNumberFormat="1" applyFont="1" applyBorder="1" applyAlignment="1" applyProtection="1">
      <alignment/>
      <protection/>
    </xf>
    <xf numFmtId="4" fontId="5" fillId="0" borderId="20" xfId="0" applyNumberFormat="1" applyFont="1" applyBorder="1" applyAlignment="1" applyProtection="1">
      <alignment horizontal="center" wrapText="1"/>
      <protection/>
    </xf>
    <xf numFmtId="4" fontId="5" fillId="0" borderId="11" xfId="0" applyNumberFormat="1" applyFont="1" applyBorder="1" applyAlignment="1" applyProtection="1">
      <alignment vertical="top"/>
      <protection/>
    </xf>
    <xf numFmtId="4" fontId="5" fillId="0" borderId="13" xfId="0" applyNumberFormat="1" applyFont="1" applyBorder="1" applyAlignment="1" applyProtection="1">
      <alignment wrapText="1"/>
      <protection/>
    </xf>
    <xf numFmtId="4" fontId="5" fillId="0" borderId="15" xfId="0" applyNumberFormat="1" applyFont="1" applyBorder="1" applyAlignment="1" applyProtection="1">
      <alignment horizontal="center" wrapText="1"/>
      <protection/>
    </xf>
    <xf numFmtId="4" fontId="5" fillId="0" borderId="10" xfId="0" applyNumberFormat="1" applyFont="1" applyBorder="1" applyAlignment="1" applyProtection="1">
      <alignment wrapText="1"/>
      <protection/>
    </xf>
    <xf numFmtId="4" fontId="4" fillId="0" borderId="28" xfId="0" applyNumberFormat="1" applyFont="1" applyBorder="1" applyAlignment="1" applyProtection="1">
      <alignment/>
      <protection/>
    </xf>
    <xf numFmtId="0" fontId="3" fillId="0" borderId="0" xfId="0" applyFont="1" applyBorder="1" applyAlignment="1" applyProtection="1">
      <alignment/>
      <protection/>
    </xf>
    <xf numFmtId="0" fontId="7" fillId="0" borderId="29" xfId="0" applyFont="1" applyBorder="1" applyAlignment="1" applyProtection="1">
      <alignment wrapText="1"/>
      <protection/>
    </xf>
    <xf numFmtId="0" fontId="7" fillId="0" borderId="22" xfId="0" applyFont="1" applyBorder="1" applyAlignment="1" applyProtection="1">
      <alignment wrapText="1"/>
      <protection/>
    </xf>
    <xf numFmtId="0" fontId="0" fillId="0" borderId="22" xfId="0" applyBorder="1" applyAlignment="1" applyProtection="1">
      <alignment wrapText="1"/>
      <protection/>
    </xf>
    <xf numFmtId="0" fontId="7" fillId="0" borderId="30" xfId="0" applyFont="1" applyBorder="1" applyAlignment="1" applyProtection="1">
      <alignment wrapText="1"/>
      <protection/>
    </xf>
    <xf numFmtId="0" fontId="7" fillId="0" borderId="31" xfId="0" applyFont="1" applyBorder="1" applyAlignment="1" applyProtection="1">
      <alignment wrapText="1"/>
      <protection/>
    </xf>
    <xf numFmtId="0" fontId="0" fillId="0" borderId="31" xfId="0" applyBorder="1" applyAlignment="1" applyProtection="1">
      <alignment wrapText="1"/>
      <protection/>
    </xf>
    <xf numFmtId="4" fontId="4" fillId="0" borderId="32" xfId="0" applyNumberFormat="1" applyFont="1" applyBorder="1" applyAlignment="1" applyProtection="1">
      <alignment/>
      <protection/>
    </xf>
    <xf numFmtId="0" fontId="3" fillId="0" borderId="22" xfId="0" applyFont="1" applyBorder="1" applyAlignment="1" applyProtection="1">
      <alignment/>
      <protection/>
    </xf>
    <xf numFmtId="0" fontId="3" fillId="0" borderId="33" xfId="0" applyFont="1" applyBorder="1" applyAlignment="1" applyProtection="1">
      <alignment/>
      <protection/>
    </xf>
    <xf numFmtId="0" fontId="4" fillId="0" borderId="15" xfId="0" applyFont="1" applyBorder="1" applyAlignment="1" applyProtection="1">
      <alignment/>
      <protection/>
    </xf>
    <xf numFmtId="0" fontId="4" fillId="0" borderId="18" xfId="0" applyFont="1" applyBorder="1" applyAlignment="1" applyProtection="1">
      <alignment wrapText="1"/>
      <protection/>
    </xf>
    <xf numFmtId="0" fontId="0" fillId="0" borderId="10" xfId="0" applyBorder="1" applyAlignment="1" applyProtection="1">
      <alignment wrapText="1"/>
      <protection/>
    </xf>
    <xf numFmtId="0" fontId="0" fillId="0" borderId="11" xfId="0" applyBorder="1" applyAlignment="1" applyProtection="1">
      <alignment wrapText="1"/>
      <protection/>
    </xf>
    <xf numFmtId="4" fontId="4" fillId="0" borderId="15" xfId="0" applyNumberFormat="1" applyFont="1" applyBorder="1" applyAlignment="1" applyProtection="1">
      <alignment vertical="center"/>
      <protection/>
    </xf>
    <xf numFmtId="0" fontId="4" fillId="0" borderId="15" xfId="0" applyFont="1" applyBorder="1" applyAlignment="1" applyProtection="1">
      <alignment vertical="justify"/>
      <protection/>
    </xf>
    <xf numFmtId="0" fontId="0" fillId="0" borderId="15" xfId="0" applyBorder="1" applyAlignment="1" applyProtection="1">
      <alignment vertical="justify"/>
      <protection/>
    </xf>
    <xf numFmtId="0" fontId="0" fillId="0" borderId="15" xfId="0" applyBorder="1" applyAlignment="1" applyProtection="1">
      <alignment/>
      <protection/>
    </xf>
    <xf numFmtId="0" fontId="9" fillId="0" borderId="0" xfId="0" applyFont="1" applyAlignment="1" applyProtection="1">
      <alignment horizontal="left" wrapText="1"/>
      <protection/>
    </xf>
    <xf numFmtId="0" fontId="5" fillId="0" borderId="18" xfId="0" applyFont="1" applyBorder="1" applyAlignment="1" applyProtection="1">
      <alignment/>
      <protection/>
    </xf>
    <xf numFmtId="0" fontId="5" fillId="0" borderId="11" xfId="0" applyFont="1" applyBorder="1" applyAlignment="1" applyProtection="1">
      <alignment/>
      <protection/>
    </xf>
    <xf numFmtId="0" fontId="5" fillId="0" borderId="18" xfId="0" applyFont="1" applyBorder="1" applyAlignment="1" applyProtection="1">
      <alignment horizontal="left" vertical="top"/>
      <protection/>
    </xf>
    <xf numFmtId="0" fontId="0" fillId="0" borderId="11" xfId="0" applyBorder="1" applyAlignment="1" applyProtection="1">
      <alignment/>
      <protection/>
    </xf>
    <xf numFmtId="0" fontId="5" fillId="0" borderId="18" xfId="0" applyFont="1" applyBorder="1" applyAlignment="1" applyProtection="1">
      <alignment horizontal="justify"/>
      <protection/>
    </xf>
    <xf numFmtId="0" fontId="0" fillId="0" borderId="11" xfId="0" applyBorder="1" applyAlignment="1" applyProtection="1">
      <alignment horizontal="justify"/>
      <protection/>
    </xf>
    <xf numFmtId="0" fontId="0" fillId="0" borderId="0" xfId="0" applyAlignment="1" applyProtection="1">
      <alignment vertical="justify"/>
      <protection/>
    </xf>
    <xf numFmtId="0" fontId="5" fillId="0" borderId="15" xfId="0" applyFont="1" applyBorder="1" applyAlignment="1" applyProtection="1">
      <alignment horizontal="justify" vertical="justify"/>
      <protection/>
    </xf>
    <xf numFmtId="0" fontId="4" fillId="0" borderId="18" xfId="0" applyFont="1" applyBorder="1" applyAlignment="1" applyProtection="1">
      <alignment horizontal="left" vertical="top"/>
      <protection/>
    </xf>
    <xf numFmtId="0" fontId="3" fillId="0" borderId="11" xfId="0" applyFont="1" applyBorder="1" applyAlignment="1" applyProtection="1">
      <alignment/>
      <protection/>
    </xf>
    <xf numFmtId="0" fontId="4" fillId="0" borderId="34" xfId="0" applyFont="1"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1:A42"/>
  <sheetViews>
    <sheetView tabSelected="1" zoomScale="70" zoomScaleNormal="70" zoomScalePageLayoutView="0" workbookViewId="0" topLeftCell="A1">
      <selection activeCell="A36" sqref="A36"/>
    </sheetView>
  </sheetViews>
  <sheetFormatPr defaultColWidth="9.140625" defaultRowHeight="12.75"/>
  <cols>
    <col min="1" max="1" width="154.421875" style="0" customWidth="1"/>
    <col min="2" max="2" width="165.140625" style="0" bestFit="1" customWidth="1"/>
  </cols>
  <sheetData>
    <row r="11" ht="26.25">
      <c r="A11" s="1" t="s">
        <v>42</v>
      </c>
    </row>
    <row r="12" ht="26.25">
      <c r="A12" s="1"/>
    </row>
    <row r="13" ht="26.25">
      <c r="A13" s="1"/>
    </row>
    <row r="16" ht="47.25" customHeight="1">
      <c r="A16" s="10" t="s">
        <v>103</v>
      </c>
    </row>
    <row r="35" ht="15.75">
      <c r="A35" s="2"/>
    </row>
    <row r="38" ht="14.25">
      <c r="A38" s="3"/>
    </row>
    <row r="39" ht="14.25">
      <c r="A39" s="3"/>
    </row>
    <row r="40" ht="14.25">
      <c r="A40" s="3"/>
    </row>
    <row r="41" ht="14.25">
      <c r="A41" s="3"/>
    </row>
    <row r="42" ht="14.25">
      <c r="A42" s="3"/>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B32"/>
  <sheetViews>
    <sheetView zoomScalePageLayoutView="0" workbookViewId="0" topLeftCell="A1">
      <selection activeCell="C29" sqref="C29"/>
    </sheetView>
  </sheetViews>
  <sheetFormatPr defaultColWidth="9.140625" defaultRowHeight="12.75"/>
  <cols>
    <col min="1" max="1" width="2.140625" style="0" customWidth="1"/>
    <col min="2" max="2" width="91.28125" style="0" customWidth="1"/>
  </cols>
  <sheetData>
    <row r="2" ht="15">
      <c r="B2" s="4" t="s">
        <v>104</v>
      </c>
    </row>
    <row r="3" ht="14.25">
      <c r="B3" s="5"/>
    </row>
    <row r="4" ht="71.25">
      <c r="B4" s="5" t="s">
        <v>106</v>
      </c>
    </row>
    <row r="5" ht="14.25">
      <c r="B5" s="5"/>
    </row>
    <row r="6" ht="28.5">
      <c r="B6" s="7" t="s">
        <v>107</v>
      </c>
    </row>
    <row r="7" ht="14.25">
      <c r="B7" s="8" t="s">
        <v>105</v>
      </c>
    </row>
    <row r="8" ht="14.25">
      <c r="B8" s="8"/>
    </row>
    <row r="9" ht="14.25">
      <c r="B9" s="5" t="s">
        <v>88</v>
      </c>
    </row>
    <row r="10" ht="20.25" customHeight="1">
      <c r="B10" s="6" t="s">
        <v>89</v>
      </c>
    </row>
    <row r="11" ht="15">
      <c r="B11" s="6" t="s">
        <v>90</v>
      </c>
    </row>
    <row r="12" ht="15">
      <c r="B12" s="6" t="s">
        <v>91</v>
      </c>
    </row>
    <row r="13" ht="15">
      <c r="B13" s="6" t="s">
        <v>92</v>
      </c>
    </row>
    <row r="14" ht="15">
      <c r="B14" s="6" t="s">
        <v>93</v>
      </c>
    </row>
    <row r="15" ht="15">
      <c r="B15" s="6" t="s">
        <v>94</v>
      </c>
    </row>
    <row r="16" ht="15">
      <c r="B16" s="6" t="s">
        <v>95</v>
      </c>
    </row>
    <row r="17" ht="15">
      <c r="B17" s="6" t="s">
        <v>96</v>
      </c>
    </row>
    <row r="18" ht="15">
      <c r="B18" s="6" t="s">
        <v>97</v>
      </c>
    </row>
    <row r="19" ht="15">
      <c r="B19" s="6" t="s">
        <v>98</v>
      </c>
    </row>
    <row r="20" ht="15">
      <c r="B20" s="6" t="s">
        <v>99</v>
      </c>
    </row>
    <row r="21" ht="15">
      <c r="B21" s="6" t="s">
        <v>100</v>
      </c>
    </row>
    <row r="22" ht="15">
      <c r="B22" s="6" t="s">
        <v>101</v>
      </c>
    </row>
    <row r="23" ht="15">
      <c r="B23" s="6" t="s">
        <v>102</v>
      </c>
    </row>
    <row r="24" ht="15">
      <c r="B24" s="6"/>
    </row>
    <row r="25" ht="45" customHeight="1">
      <c r="B25" s="5" t="s">
        <v>108</v>
      </c>
    </row>
    <row r="26" ht="14.25">
      <c r="B26" s="5"/>
    </row>
    <row r="27" ht="28.5">
      <c r="B27" s="5" t="s">
        <v>109</v>
      </c>
    </row>
    <row r="29" ht="200.25" customHeight="1">
      <c r="B29" s="5" t="s">
        <v>148</v>
      </c>
    </row>
    <row r="30" ht="45" customHeight="1">
      <c r="B30" s="8" t="s">
        <v>110</v>
      </c>
    </row>
    <row r="31" ht="12.75">
      <c r="B31" s="9"/>
    </row>
    <row r="32" ht="28.5">
      <c r="B32" s="3" t="s">
        <v>146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C1:J133"/>
  <sheetViews>
    <sheetView workbookViewId="0" topLeftCell="B1">
      <selection activeCell="G6" sqref="G6:G7"/>
    </sheetView>
  </sheetViews>
  <sheetFormatPr defaultColWidth="9.140625" defaultRowHeight="12.75"/>
  <cols>
    <col min="1" max="2" width="6.8515625" style="12" customWidth="1"/>
    <col min="3" max="3" width="3.421875" style="12" customWidth="1"/>
    <col min="4" max="4" width="48.00390625" style="12" bestFit="1" customWidth="1"/>
    <col min="5" max="5" width="11.28125" style="12" bestFit="1" customWidth="1"/>
    <col min="6" max="6" width="16.57421875" style="13" customWidth="1"/>
    <col min="7" max="7" width="16.421875" style="12" customWidth="1"/>
    <col min="8" max="8" width="12.7109375" style="14" bestFit="1" customWidth="1"/>
    <col min="9" max="9" width="14.57421875" style="12" hidden="1" customWidth="1"/>
    <col min="10" max="10" width="10.57421875" style="12" customWidth="1"/>
    <col min="11" max="11" width="0.13671875" style="12" customWidth="1"/>
    <col min="12" max="16384" width="9.140625" style="12" customWidth="1"/>
  </cols>
  <sheetData>
    <row r="1" spans="3:4" ht="18">
      <c r="C1" s="108" t="s">
        <v>87</v>
      </c>
      <c r="D1" s="108"/>
    </row>
    <row r="2" spans="3:4" ht="18.75" thickBot="1">
      <c r="C2" s="11"/>
      <c r="D2" s="11"/>
    </row>
    <row r="3" spans="3:8" ht="30.75" customHeight="1" thickBot="1">
      <c r="C3" s="101" t="s">
        <v>58</v>
      </c>
      <c r="D3" s="102"/>
      <c r="E3" s="102"/>
      <c r="F3" s="102"/>
      <c r="G3" s="102"/>
      <c r="H3" s="103"/>
    </row>
    <row r="4" spans="3:4" ht="18.75" thickBot="1">
      <c r="C4" s="11"/>
      <c r="D4" s="11"/>
    </row>
    <row r="5" spans="3:8" s="23" customFormat="1" ht="30.75" thickBot="1">
      <c r="C5" s="17" t="s">
        <v>59</v>
      </c>
      <c r="D5" s="18"/>
      <c r="E5" s="19"/>
      <c r="F5" s="20"/>
      <c r="G5" s="21" t="s">
        <v>40</v>
      </c>
      <c r="H5" s="22" t="s">
        <v>41</v>
      </c>
    </row>
    <row r="6" spans="3:8" s="23" customFormat="1" ht="15" thickBot="1">
      <c r="C6" s="105" t="s">
        <v>60</v>
      </c>
      <c r="D6" s="106"/>
      <c r="E6" s="106"/>
      <c r="F6" s="107"/>
      <c r="G6" s="104">
        <f>G8+G9+G10</f>
        <v>249993.0304</v>
      </c>
      <c r="H6" s="104">
        <f>H8+H9+H10</f>
        <v>204912.32</v>
      </c>
    </row>
    <row r="7" spans="3:8" s="23" customFormat="1" ht="15" customHeight="1" thickBot="1">
      <c r="C7" s="106"/>
      <c r="D7" s="106"/>
      <c r="E7" s="106"/>
      <c r="F7" s="107"/>
      <c r="G7" s="104"/>
      <c r="H7" s="104"/>
    </row>
    <row r="8" spans="3:8" s="23" customFormat="1" ht="15.75" thickBot="1">
      <c r="C8" s="100" t="s">
        <v>61</v>
      </c>
      <c r="D8" s="107"/>
      <c r="E8" s="107"/>
      <c r="F8" s="107"/>
      <c r="G8" s="21">
        <f>H8*1.22</f>
        <v>147492.4734</v>
      </c>
      <c r="H8" s="21">
        <f>H69</f>
        <v>120895.47</v>
      </c>
    </row>
    <row r="9" spans="3:8" s="23" customFormat="1" ht="15.75" thickBot="1">
      <c r="C9" s="100" t="s">
        <v>63</v>
      </c>
      <c r="D9" s="107"/>
      <c r="E9" s="107"/>
      <c r="F9" s="107"/>
      <c r="G9" s="21">
        <f>H9*1.22</f>
        <v>21009.193000000003</v>
      </c>
      <c r="H9" s="21">
        <f>H84</f>
        <v>17220.65</v>
      </c>
    </row>
    <row r="10" spans="3:8" s="23" customFormat="1" ht="15.75" thickBot="1">
      <c r="C10" s="100" t="s">
        <v>62</v>
      </c>
      <c r="D10" s="107"/>
      <c r="E10" s="107"/>
      <c r="F10" s="107"/>
      <c r="G10" s="21">
        <f>H10*1.22</f>
        <v>81491.36400000002</v>
      </c>
      <c r="H10" s="21">
        <f>H121</f>
        <v>66796.20000000001</v>
      </c>
    </row>
    <row r="11" spans="3:8" s="23" customFormat="1" ht="9" customHeight="1">
      <c r="C11" s="119"/>
      <c r="D11" s="120"/>
      <c r="E11" s="120"/>
      <c r="F11" s="120"/>
      <c r="G11" s="120"/>
      <c r="H11" s="121"/>
    </row>
    <row r="12" spans="3:8" s="23" customFormat="1" ht="15.75">
      <c r="C12" s="91" t="s">
        <v>44</v>
      </c>
      <c r="D12" s="92"/>
      <c r="E12" s="92"/>
      <c r="F12" s="92"/>
      <c r="G12" s="93"/>
      <c r="H12" s="26">
        <v>250000</v>
      </c>
    </row>
    <row r="13" spans="3:8" s="23" customFormat="1" ht="16.5" customHeight="1" thickBot="1">
      <c r="C13" s="94" t="s">
        <v>45</v>
      </c>
      <c r="D13" s="95"/>
      <c r="E13" s="95"/>
      <c r="F13" s="95"/>
      <c r="G13" s="96"/>
      <c r="H13" s="27">
        <f>G6</f>
        <v>249993.0304</v>
      </c>
    </row>
    <row r="14" spans="3:8" ht="15">
      <c r="C14" s="28"/>
      <c r="D14" s="29"/>
      <c r="E14" s="29"/>
      <c r="F14" s="30"/>
      <c r="G14" s="29"/>
      <c r="H14" s="29"/>
    </row>
    <row r="15" spans="5:7" ht="15" thickBot="1">
      <c r="E15" s="29"/>
      <c r="F15" s="30"/>
      <c r="G15" s="29"/>
    </row>
    <row r="16" spans="3:7" ht="15.75" hidden="1" thickBot="1">
      <c r="C16" s="28"/>
      <c r="D16" s="29"/>
      <c r="E16" s="29"/>
      <c r="F16" s="30"/>
      <c r="G16" s="29"/>
    </row>
    <row r="17" spans="3:8" s="23" customFormat="1" ht="15" hidden="1" thickBot="1">
      <c r="C17" s="115"/>
      <c r="D17" s="115"/>
      <c r="E17" s="115"/>
      <c r="F17" s="115"/>
      <c r="G17" s="29"/>
      <c r="H17" s="29"/>
    </row>
    <row r="18" spans="3:8" s="23" customFormat="1" ht="29.25" customHeight="1" thickBot="1">
      <c r="C18" s="31" t="s">
        <v>76</v>
      </c>
      <c r="D18" s="32" t="s">
        <v>77</v>
      </c>
      <c r="E18" s="15"/>
      <c r="F18" s="15"/>
      <c r="G18" s="15"/>
      <c r="H18" s="16"/>
    </row>
    <row r="19" spans="3:8" s="23" customFormat="1" ht="15" thickBot="1">
      <c r="C19" s="111" t="s">
        <v>0</v>
      </c>
      <c r="D19" s="112"/>
      <c r="E19" s="34" t="s">
        <v>1</v>
      </c>
      <c r="F19" s="34" t="s">
        <v>2</v>
      </c>
      <c r="G19" s="34" t="s">
        <v>3</v>
      </c>
      <c r="H19" s="34" t="s">
        <v>4</v>
      </c>
    </row>
    <row r="20" spans="3:8" s="23" customFormat="1" ht="15" thickBot="1">
      <c r="C20" s="35" t="s">
        <v>10</v>
      </c>
      <c r="D20" s="35"/>
      <c r="E20" s="36"/>
      <c r="F20" s="37"/>
      <c r="G20" s="36"/>
      <c r="H20" s="36"/>
    </row>
    <row r="21" spans="3:8" s="23" customFormat="1" ht="15" thickBot="1">
      <c r="C21" s="38" t="s">
        <v>64</v>
      </c>
      <c r="D21" s="39" t="s">
        <v>38</v>
      </c>
      <c r="E21" s="34" t="s">
        <v>7</v>
      </c>
      <c r="F21" s="36">
        <v>340</v>
      </c>
      <c r="G21" s="36">
        <v>27.43</v>
      </c>
      <c r="H21" s="36">
        <f>SUM(F21*G21)</f>
        <v>9326.2</v>
      </c>
    </row>
    <row r="22" spans="3:8" s="23" customFormat="1" ht="15" thickBot="1">
      <c r="C22" s="109" t="s">
        <v>111</v>
      </c>
      <c r="D22" s="110"/>
      <c r="E22" s="34"/>
      <c r="F22" s="37"/>
      <c r="G22" s="36"/>
      <c r="H22" s="36"/>
    </row>
    <row r="23" spans="3:8" s="23" customFormat="1" ht="154.5" customHeight="1" thickBot="1">
      <c r="C23" s="116" t="s">
        <v>39</v>
      </c>
      <c r="D23" s="116"/>
      <c r="E23" s="34"/>
      <c r="F23" s="37"/>
      <c r="G23" s="36"/>
      <c r="H23" s="36"/>
    </row>
    <row r="24" spans="3:8" s="23" customFormat="1" ht="15" thickBot="1">
      <c r="C24" s="38"/>
      <c r="D24" s="39" t="s">
        <v>11</v>
      </c>
      <c r="E24" s="34" t="s">
        <v>7</v>
      </c>
      <c r="F24" s="36">
        <v>700</v>
      </c>
      <c r="G24" s="36">
        <v>11</v>
      </c>
      <c r="H24" s="36">
        <f aca="true" t="shared" si="0" ref="H24:H55">SUM(F24*G24)</f>
        <v>7700</v>
      </c>
    </row>
    <row r="25" spans="3:8" s="23" customFormat="1" ht="15" thickBot="1">
      <c r="C25" s="38"/>
      <c r="D25" s="39" t="s">
        <v>12</v>
      </c>
      <c r="E25" s="34" t="s">
        <v>7</v>
      </c>
      <c r="F25" s="36">
        <v>400</v>
      </c>
      <c r="G25" s="36">
        <v>12</v>
      </c>
      <c r="H25" s="36">
        <f t="shared" si="0"/>
        <v>4800</v>
      </c>
    </row>
    <row r="26" spans="3:8" s="23" customFormat="1" ht="15" thickBot="1">
      <c r="C26" s="38"/>
      <c r="D26" s="39" t="s">
        <v>8</v>
      </c>
      <c r="E26" s="34" t="s">
        <v>7</v>
      </c>
      <c r="F26" s="36">
        <v>20</v>
      </c>
      <c r="G26" s="36">
        <v>13</v>
      </c>
      <c r="H26" s="36">
        <f t="shared" si="0"/>
        <v>260</v>
      </c>
    </row>
    <row r="27" spans="3:8" s="23" customFormat="1" ht="15" thickBot="1">
      <c r="C27" s="38"/>
      <c r="D27" s="39" t="s">
        <v>13</v>
      </c>
      <c r="E27" s="34" t="s">
        <v>7</v>
      </c>
      <c r="F27" s="36">
        <v>250</v>
      </c>
      <c r="G27" s="36">
        <v>14.43</v>
      </c>
      <c r="H27" s="36">
        <f t="shared" si="0"/>
        <v>3607.5</v>
      </c>
    </row>
    <row r="28" spans="3:8" s="23" customFormat="1" ht="15" thickBot="1">
      <c r="C28" s="38"/>
      <c r="D28" s="39" t="s">
        <v>46</v>
      </c>
      <c r="E28" s="34" t="s">
        <v>7</v>
      </c>
      <c r="F28" s="36">
        <v>30</v>
      </c>
      <c r="G28" s="36">
        <v>36</v>
      </c>
      <c r="H28" s="36">
        <f t="shared" si="0"/>
        <v>1080</v>
      </c>
    </row>
    <row r="29" spans="3:8" s="23" customFormat="1" ht="15" thickBot="1">
      <c r="C29" s="38"/>
      <c r="D29" s="39" t="s">
        <v>14</v>
      </c>
      <c r="E29" s="34" t="s">
        <v>7</v>
      </c>
      <c r="F29" s="36">
        <v>30</v>
      </c>
      <c r="G29" s="36">
        <v>40</v>
      </c>
      <c r="H29" s="36">
        <f t="shared" si="0"/>
        <v>1200</v>
      </c>
    </row>
    <row r="30" spans="3:8" s="23" customFormat="1" ht="15" thickBot="1">
      <c r="C30" s="38"/>
      <c r="D30" s="39" t="s">
        <v>47</v>
      </c>
      <c r="E30" s="34" t="s">
        <v>7</v>
      </c>
      <c r="F30" s="36">
        <v>30</v>
      </c>
      <c r="G30" s="36">
        <v>36.75</v>
      </c>
      <c r="H30" s="36">
        <f t="shared" si="0"/>
        <v>1102.5</v>
      </c>
    </row>
    <row r="31" spans="3:8" s="23" customFormat="1" ht="15" thickBot="1">
      <c r="C31" s="38"/>
      <c r="D31" s="39" t="s">
        <v>113</v>
      </c>
      <c r="E31" s="34" t="s">
        <v>7</v>
      </c>
      <c r="F31" s="36">
        <v>30</v>
      </c>
      <c r="G31" s="36">
        <v>36</v>
      </c>
      <c r="H31" s="36">
        <f>SUM(F31*G31)</f>
        <v>1080</v>
      </c>
    </row>
    <row r="32" spans="3:8" s="23" customFormat="1" ht="15" thickBot="1">
      <c r="C32" s="38"/>
      <c r="D32" s="39" t="s">
        <v>114</v>
      </c>
      <c r="E32" s="34" t="s">
        <v>7</v>
      </c>
      <c r="F32" s="36">
        <v>20</v>
      </c>
      <c r="G32" s="36">
        <v>36.86</v>
      </c>
      <c r="H32" s="36">
        <f>SUM(F32*G32)</f>
        <v>737.2</v>
      </c>
    </row>
    <row r="33" spans="3:8" s="23" customFormat="1" ht="15" thickBot="1">
      <c r="C33" s="38"/>
      <c r="D33" s="39" t="s">
        <v>115</v>
      </c>
      <c r="E33" s="34" t="s">
        <v>7</v>
      </c>
      <c r="F33" s="36">
        <v>10</v>
      </c>
      <c r="G33" s="36">
        <v>38.2</v>
      </c>
      <c r="H33" s="36">
        <f>SUM(F33*G33)</f>
        <v>382</v>
      </c>
    </row>
    <row r="34" spans="3:8" s="23" customFormat="1" ht="15" thickBot="1">
      <c r="C34" s="38"/>
      <c r="D34" s="39" t="s">
        <v>116</v>
      </c>
      <c r="E34" s="34" t="s">
        <v>7</v>
      </c>
      <c r="F34" s="36">
        <v>5</v>
      </c>
      <c r="G34" s="36">
        <v>55.91</v>
      </c>
      <c r="H34" s="36">
        <f>SUM(F34*G34)</f>
        <v>279.54999999999995</v>
      </c>
    </row>
    <row r="35" spans="3:8" s="23" customFormat="1" ht="15" thickBot="1">
      <c r="C35" s="38"/>
      <c r="D35" s="39" t="s">
        <v>141</v>
      </c>
      <c r="E35" s="34" t="s">
        <v>7</v>
      </c>
      <c r="F35" s="36">
        <v>75</v>
      </c>
      <c r="G35" s="36">
        <v>4</v>
      </c>
      <c r="H35" s="36">
        <f t="shared" si="0"/>
        <v>300</v>
      </c>
    </row>
    <row r="36" spans="3:8" s="23" customFormat="1" ht="15" thickBot="1">
      <c r="C36" s="38"/>
      <c r="D36" s="39" t="s">
        <v>145</v>
      </c>
      <c r="E36" s="34" t="s">
        <v>7</v>
      </c>
      <c r="F36" s="36">
        <v>30</v>
      </c>
      <c r="G36" s="36">
        <v>30</v>
      </c>
      <c r="H36" s="36">
        <f t="shared" si="0"/>
        <v>900</v>
      </c>
    </row>
    <row r="37" spans="3:8" s="23" customFormat="1" ht="15" thickBot="1">
      <c r="C37" s="38"/>
      <c r="D37" s="39" t="s">
        <v>144</v>
      </c>
      <c r="E37" s="34" t="s">
        <v>7</v>
      </c>
      <c r="F37" s="36">
        <v>15</v>
      </c>
      <c r="G37" s="36">
        <v>28</v>
      </c>
      <c r="H37" s="36">
        <f t="shared" si="0"/>
        <v>420</v>
      </c>
    </row>
    <row r="38" spans="3:8" s="23" customFormat="1" ht="15" thickBot="1">
      <c r="C38" s="38"/>
      <c r="D38" s="39" t="s">
        <v>143</v>
      </c>
      <c r="E38" s="34" t="s">
        <v>7</v>
      </c>
      <c r="F38" s="36">
        <v>5</v>
      </c>
      <c r="G38" s="36">
        <v>24</v>
      </c>
      <c r="H38" s="36">
        <f t="shared" si="0"/>
        <v>120</v>
      </c>
    </row>
    <row r="39" spans="3:8" s="23" customFormat="1" ht="15" thickBot="1">
      <c r="C39" s="38"/>
      <c r="D39" s="39" t="s">
        <v>142</v>
      </c>
      <c r="E39" s="34" t="s">
        <v>7</v>
      </c>
      <c r="F39" s="36">
        <v>2</v>
      </c>
      <c r="G39" s="36">
        <v>68.53</v>
      </c>
      <c r="H39" s="36">
        <f t="shared" si="0"/>
        <v>137.06</v>
      </c>
    </row>
    <row r="40" spans="3:8" s="23" customFormat="1" ht="15" thickBot="1">
      <c r="C40" s="38"/>
      <c r="D40" s="40" t="s">
        <v>117</v>
      </c>
      <c r="E40" s="41" t="s">
        <v>118</v>
      </c>
      <c r="F40" s="42">
        <v>2</v>
      </c>
      <c r="G40" s="43">
        <v>8</v>
      </c>
      <c r="H40" s="44">
        <f t="shared" si="0"/>
        <v>16</v>
      </c>
    </row>
    <row r="41" spans="3:8" s="23" customFormat="1" ht="15" thickBot="1">
      <c r="C41" s="38"/>
      <c r="D41" s="45" t="s">
        <v>119</v>
      </c>
      <c r="E41" s="46" t="s">
        <v>118</v>
      </c>
      <c r="F41" s="47">
        <v>2</v>
      </c>
      <c r="G41" s="48">
        <v>8</v>
      </c>
      <c r="H41" s="49">
        <f t="shared" si="0"/>
        <v>16</v>
      </c>
    </row>
    <row r="42" spans="3:8" s="23" customFormat="1" ht="15" thickBot="1">
      <c r="C42" s="38"/>
      <c r="D42" s="40" t="s">
        <v>120</v>
      </c>
      <c r="E42" s="41" t="s">
        <v>118</v>
      </c>
      <c r="F42" s="42">
        <v>1</v>
      </c>
      <c r="G42" s="43">
        <v>7.5</v>
      </c>
      <c r="H42" s="44">
        <f t="shared" si="0"/>
        <v>7.5</v>
      </c>
    </row>
    <row r="43" spans="3:8" s="23" customFormat="1" ht="15" thickBot="1">
      <c r="C43" s="38"/>
      <c r="D43" s="45" t="s">
        <v>121</v>
      </c>
      <c r="E43" s="46" t="s">
        <v>118</v>
      </c>
      <c r="F43" s="47">
        <v>3</v>
      </c>
      <c r="G43" s="48">
        <v>4</v>
      </c>
      <c r="H43" s="49">
        <f t="shared" si="0"/>
        <v>12</v>
      </c>
    </row>
    <row r="44" spans="3:8" s="23" customFormat="1" ht="15" thickBot="1">
      <c r="C44" s="38"/>
      <c r="D44" s="45" t="s">
        <v>122</v>
      </c>
      <c r="E44" s="41" t="s">
        <v>118</v>
      </c>
      <c r="F44" s="42">
        <v>15</v>
      </c>
      <c r="G44" s="43">
        <v>4.62</v>
      </c>
      <c r="H44" s="44">
        <f t="shared" si="0"/>
        <v>69.3</v>
      </c>
    </row>
    <row r="45" spans="3:8" s="23" customFormat="1" ht="15" thickBot="1">
      <c r="C45" s="38"/>
      <c r="D45" s="45" t="s">
        <v>123</v>
      </c>
      <c r="E45" s="50" t="s">
        <v>118</v>
      </c>
      <c r="F45" s="51">
        <v>4</v>
      </c>
      <c r="G45" s="52">
        <v>6</v>
      </c>
      <c r="H45" s="53">
        <f t="shared" si="0"/>
        <v>24</v>
      </c>
    </row>
    <row r="46" spans="3:8" s="23" customFormat="1" ht="15" thickBot="1">
      <c r="C46" s="38"/>
      <c r="D46" s="54" t="s">
        <v>124</v>
      </c>
      <c r="E46" s="55" t="s">
        <v>118</v>
      </c>
      <c r="F46" s="56">
        <v>4</v>
      </c>
      <c r="G46" s="57">
        <v>8.52</v>
      </c>
      <c r="H46" s="58">
        <f t="shared" si="0"/>
        <v>34.08</v>
      </c>
    </row>
    <row r="47" spans="3:8" s="23" customFormat="1" ht="15" thickBot="1">
      <c r="C47" s="38"/>
      <c r="D47" s="45" t="s">
        <v>125</v>
      </c>
      <c r="E47" s="41" t="s">
        <v>118</v>
      </c>
      <c r="F47" s="42">
        <v>5</v>
      </c>
      <c r="G47" s="43">
        <v>40</v>
      </c>
      <c r="H47" s="44">
        <f t="shared" si="0"/>
        <v>200</v>
      </c>
    </row>
    <row r="48" spans="3:8" s="23" customFormat="1" ht="15" thickBot="1">
      <c r="C48" s="38"/>
      <c r="D48" s="40" t="s">
        <v>126</v>
      </c>
      <c r="E48" s="46" t="s">
        <v>118</v>
      </c>
      <c r="F48" s="47">
        <v>15</v>
      </c>
      <c r="G48" s="48">
        <v>6.5</v>
      </c>
      <c r="H48" s="49">
        <f t="shared" si="0"/>
        <v>97.5</v>
      </c>
    </row>
    <row r="49" spans="3:8" s="23" customFormat="1" ht="15" thickBot="1">
      <c r="C49" s="38"/>
      <c r="D49" s="45" t="s">
        <v>127</v>
      </c>
      <c r="E49" s="41" t="s">
        <v>118</v>
      </c>
      <c r="F49" s="42">
        <v>35</v>
      </c>
      <c r="G49" s="43">
        <v>11.4</v>
      </c>
      <c r="H49" s="44">
        <f t="shared" si="0"/>
        <v>399</v>
      </c>
    </row>
    <row r="50" spans="3:8" s="23" customFormat="1" ht="15" thickBot="1">
      <c r="C50" s="38"/>
      <c r="D50" s="40" t="s">
        <v>128</v>
      </c>
      <c r="E50" s="46" t="s">
        <v>118</v>
      </c>
      <c r="F50" s="47">
        <v>4</v>
      </c>
      <c r="G50" s="48">
        <v>23.52</v>
      </c>
      <c r="H50" s="49">
        <f t="shared" si="0"/>
        <v>94.08</v>
      </c>
    </row>
    <row r="51" spans="3:8" s="23" customFormat="1" ht="15" thickBot="1">
      <c r="C51" s="38"/>
      <c r="D51" s="45" t="s">
        <v>129</v>
      </c>
      <c r="E51" s="41" t="s">
        <v>130</v>
      </c>
      <c r="F51" s="42">
        <v>100</v>
      </c>
      <c r="G51" s="43">
        <v>1.7</v>
      </c>
      <c r="H51" s="44">
        <f t="shared" si="0"/>
        <v>170</v>
      </c>
    </row>
    <row r="52" spans="3:8" s="23" customFormat="1" ht="15" thickBot="1">
      <c r="C52" s="38"/>
      <c r="D52" s="40" t="s">
        <v>131</v>
      </c>
      <c r="E52" s="46" t="s">
        <v>130</v>
      </c>
      <c r="F52" s="47">
        <v>20</v>
      </c>
      <c r="G52" s="48">
        <v>4</v>
      </c>
      <c r="H52" s="49">
        <f t="shared" si="0"/>
        <v>80</v>
      </c>
    </row>
    <row r="53" spans="3:8" s="23" customFormat="1" ht="15" thickBot="1">
      <c r="C53" s="38"/>
      <c r="D53" s="45" t="s">
        <v>132</v>
      </c>
      <c r="E53" s="41" t="s">
        <v>130</v>
      </c>
      <c r="F53" s="42">
        <v>10</v>
      </c>
      <c r="G53" s="43">
        <v>1.9</v>
      </c>
      <c r="H53" s="44">
        <f t="shared" si="0"/>
        <v>19</v>
      </c>
    </row>
    <row r="54" spans="3:8" s="23" customFormat="1" ht="15" thickBot="1">
      <c r="C54" s="38"/>
      <c r="D54" s="45" t="s">
        <v>133</v>
      </c>
      <c r="E54" s="46" t="s">
        <v>130</v>
      </c>
      <c r="F54" s="47">
        <v>10</v>
      </c>
      <c r="G54" s="48">
        <v>1.9</v>
      </c>
      <c r="H54" s="49">
        <f t="shared" si="0"/>
        <v>19</v>
      </c>
    </row>
    <row r="55" spans="3:8" s="23" customFormat="1" ht="15" thickBot="1">
      <c r="C55" s="38"/>
      <c r="D55" s="59" t="s">
        <v>134</v>
      </c>
      <c r="E55" s="60" t="s">
        <v>130</v>
      </c>
      <c r="F55" s="61">
        <v>20</v>
      </c>
      <c r="G55" s="62">
        <v>1.9</v>
      </c>
      <c r="H55" s="63">
        <f t="shared" si="0"/>
        <v>38</v>
      </c>
    </row>
    <row r="56" spans="3:8" s="23" customFormat="1" ht="15" thickBot="1">
      <c r="C56" s="38"/>
      <c r="D56" s="39" t="s">
        <v>135</v>
      </c>
      <c r="E56" s="34" t="s">
        <v>7</v>
      </c>
      <c r="F56" s="36">
        <v>100</v>
      </c>
      <c r="G56" s="36">
        <v>3.3</v>
      </c>
      <c r="H56" s="36">
        <f>SUM(F56*G56)</f>
        <v>330</v>
      </c>
    </row>
    <row r="57" spans="3:8" s="23" customFormat="1" ht="15" thickBot="1">
      <c r="C57" s="38"/>
      <c r="D57" s="39" t="s">
        <v>136</v>
      </c>
      <c r="E57" s="64"/>
      <c r="F57" s="65"/>
      <c r="G57" s="35"/>
      <c r="H57" s="36">
        <v>32300</v>
      </c>
    </row>
    <row r="58" spans="3:8" s="23" customFormat="1" ht="29.25" thickBot="1">
      <c r="C58" s="38"/>
      <c r="D58" s="66" t="s">
        <v>112</v>
      </c>
      <c r="E58" s="67" t="s">
        <v>43</v>
      </c>
      <c r="F58" s="68">
        <v>160</v>
      </c>
      <c r="G58" s="68">
        <v>120</v>
      </c>
      <c r="H58" s="68">
        <f>SUM(F58*G58)</f>
        <v>19200</v>
      </c>
    </row>
    <row r="59" spans="3:8" s="23" customFormat="1" ht="15" thickBot="1">
      <c r="C59" s="38"/>
      <c r="D59" s="39" t="s">
        <v>65</v>
      </c>
      <c r="E59" s="67" t="s">
        <v>54</v>
      </c>
      <c r="F59" s="68">
        <v>3500</v>
      </c>
      <c r="G59" s="68">
        <v>2.57</v>
      </c>
      <c r="H59" s="68">
        <f aca="true" t="shared" si="1" ref="H59:H66">SUM(F59*G59)</f>
        <v>8995</v>
      </c>
    </row>
    <row r="60" spans="3:8" s="23" customFormat="1" ht="15" thickBot="1">
      <c r="C60" s="38"/>
      <c r="D60" s="39" t="s">
        <v>70</v>
      </c>
      <c r="E60" s="67" t="s">
        <v>54</v>
      </c>
      <c r="F60" s="68">
        <v>80</v>
      </c>
      <c r="G60" s="68">
        <v>87</v>
      </c>
      <c r="H60" s="68">
        <f t="shared" si="1"/>
        <v>6960</v>
      </c>
    </row>
    <row r="61" spans="3:8" s="23" customFormat="1" ht="15" thickBot="1">
      <c r="C61" s="38"/>
      <c r="D61" s="39" t="s">
        <v>69</v>
      </c>
      <c r="E61" s="67" t="s">
        <v>5</v>
      </c>
      <c r="F61" s="68">
        <v>70</v>
      </c>
      <c r="G61" s="68">
        <v>92</v>
      </c>
      <c r="H61" s="68">
        <f t="shared" si="1"/>
        <v>6440</v>
      </c>
    </row>
    <row r="62" spans="3:8" s="23" customFormat="1" ht="18.75" customHeight="1" thickBot="1">
      <c r="C62" s="38"/>
      <c r="D62" s="39" t="s">
        <v>71</v>
      </c>
      <c r="E62" s="67" t="s">
        <v>6</v>
      </c>
      <c r="F62" s="68">
        <v>15</v>
      </c>
      <c r="G62" s="68">
        <v>172</v>
      </c>
      <c r="H62" s="68">
        <f>SUM(F62*G62)</f>
        <v>2580</v>
      </c>
    </row>
    <row r="63" spans="3:8" s="23" customFormat="1" ht="16.5" customHeight="1" thickBot="1">
      <c r="C63" s="69" t="s">
        <v>86</v>
      </c>
      <c r="D63" s="39" t="s">
        <v>72</v>
      </c>
      <c r="E63" s="67" t="s">
        <v>5</v>
      </c>
      <c r="F63" s="68">
        <v>30</v>
      </c>
      <c r="G63" s="68">
        <v>92</v>
      </c>
      <c r="H63" s="68">
        <f>SUM(F63*G63)</f>
        <v>2760</v>
      </c>
    </row>
    <row r="64" spans="3:8" s="23" customFormat="1" ht="15" thickBot="1">
      <c r="C64" s="38" t="s">
        <v>66</v>
      </c>
      <c r="D64" s="39" t="s">
        <v>73</v>
      </c>
      <c r="E64" s="67" t="s">
        <v>5</v>
      </c>
      <c r="F64" s="68">
        <v>4000</v>
      </c>
      <c r="G64" s="68">
        <v>0.3</v>
      </c>
      <c r="H64" s="68">
        <f>SUM(F64*G64)</f>
        <v>1200</v>
      </c>
    </row>
    <row r="65" spans="3:8" s="23" customFormat="1" ht="15" thickBot="1">
      <c r="C65" s="38" t="s">
        <v>67</v>
      </c>
      <c r="D65" s="39" t="s">
        <v>75</v>
      </c>
      <c r="E65" s="67" t="s">
        <v>5</v>
      </c>
      <c r="F65" s="68">
        <v>3000</v>
      </c>
      <c r="G65" s="68">
        <v>0.17</v>
      </c>
      <c r="H65" s="68">
        <f>SUM(F65*G65)</f>
        <v>510.00000000000006</v>
      </c>
    </row>
    <row r="66" spans="3:8" s="23" customFormat="1" ht="15" thickBot="1">
      <c r="C66" s="38" t="s">
        <v>68</v>
      </c>
      <c r="D66" s="39" t="s">
        <v>74</v>
      </c>
      <c r="E66" s="67" t="s">
        <v>5</v>
      </c>
      <c r="F66" s="68">
        <v>2100</v>
      </c>
      <c r="G66" s="68">
        <v>2.33</v>
      </c>
      <c r="H66" s="68">
        <f t="shared" si="1"/>
        <v>4893</v>
      </c>
    </row>
    <row r="67" spans="3:10" s="23" customFormat="1" ht="15">
      <c r="C67" s="70"/>
      <c r="D67" s="70"/>
      <c r="E67" s="19"/>
      <c r="F67" s="20"/>
      <c r="H67" s="29"/>
      <c r="J67" s="28"/>
    </row>
    <row r="68" spans="5:10" s="23" customFormat="1" ht="15.75" thickBot="1">
      <c r="E68" s="29"/>
      <c r="F68" s="30"/>
      <c r="J68" s="28"/>
    </row>
    <row r="69" spans="5:8" s="23" customFormat="1" ht="15.75" thickBot="1">
      <c r="E69" s="29"/>
      <c r="F69" s="30"/>
      <c r="G69" s="21" t="s">
        <v>34</v>
      </c>
      <c r="H69" s="21">
        <f>SUM(H21:H68)</f>
        <v>120895.47</v>
      </c>
    </row>
    <row r="70" spans="4:8" s="23" customFormat="1" ht="15.75" thickBot="1">
      <c r="D70" s="28"/>
      <c r="E70" s="29"/>
      <c r="F70" s="30"/>
      <c r="G70" s="71"/>
      <c r="H70" s="71"/>
    </row>
    <row r="71" spans="3:8" s="23" customFormat="1" ht="15.75" thickBot="1">
      <c r="C71" s="25" t="s">
        <v>78</v>
      </c>
      <c r="D71" s="21" t="s">
        <v>79</v>
      </c>
      <c r="E71" s="72"/>
      <c r="F71" s="73"/>
      <c r="G71" s="19"/>
      <c r="H71" s="74"/>
    </row>
    <row r="72" spans="3:8" s="23" customFormat="1" ht="15" thickBot="1">
      <c r="C72" s="33"/>
      <c r="D72" s="34" t="s">
        <v>0</v>
      </c>
      <c r="E72" s="34" t="s">
        <v>1</v>
      </c>
      <c r="F72" s="34" t="s">
        <v>2</v>
      </c>
      <c r="G72" s="34" t="s">
        <v>3</v>
      </c>
      <c r="H72" s="34" t="s">
        <v>4</v>
      </c>
    </row>
    <row r="73" spans="3:8" s="23" customFormat="1" ht="26.25" thickBot="1">
      <c r="C73" s="33"/>
      <c r="D73" s="75" t="s">
        <v>80</v>
      </c>
      <c r="E73" s="34" t="s">
        <v>48</v>
      </c>
      <c r="F73" s="36">
        <v>1</v>
      </c>
      <c r="G73" s="36">
        <v>3700</v>
      </c>
      <c r="H73" s="36">
        <f>SUM(F73*G73)</f>
        <v>3700</v>
      </c>
    </row>
    <row r="74" spans="3:8" s="23" customFormat="1" ht="15" thickBot="1">
      <c r="C74" s="33"/>
      <c r="D74" s="75" t="s">
        <v>81</v>
      </c>
      <c r="E74" s="76" t="s">
        <v>32</v>
      </c>
      <c r="F74" s="36">
        <v>60</v>
      </c>
      <c r="G74" s="36">
        <v>90.2</v>
      </c>
      <c r="H74" s="36">
        <f>SUM(F74*G74)</f>
        <v>5412</v>
      </c>
    </row>
    <row r="75" spans="3:8" s="23" customFormat="1" ht="15" thickBot="1">
      <c r="C75" s="33"/>
      <c r="D75" s="75" t="s">
        <v>82</v>
      </c>
      <c r="E75" s="77" t="s">
        <v>33</v>
      </c>
      <c r="F75" s="36">
        <v>30</v>
      </c>
      <c r="G75" s="36">
        <v>23.91</v>
      </c>
      <c r="H75" s="36">
        <f>SUM(F75*G75)</f>
        <v>717.3</v>
      </c>
    </row>
    <row r="76" spans="3:8" s="23" customFormat="1" ht="15" thickBot="1">
      <c r="C76" s="38"/>
      <c r="D76" s="39" t="s">
        <v>15</v>
      </c>
      <c r="E76" s="34" t="s">
        <v>7</v>
      </c>
      <c r="F76" s="36">
        <v>150</v>
      </c>
      <c r="G76" s="36">
        <v>13</v>
      </c>
      <c r="H76" s="36">
        <f aca="true" t="shared" si="2" ref="H76:H83">SUM(F76*G76)</f>
        <v>1950</v>
      </c>
    </row>
    <row r="77" spans="3:8" s="23" customFormat="1" ht="15" thickBot="1">
      <c r="C77" s="38"/>
      <c r="D77" s="39" t="s">
        <v>13</v>
      </c>
      <c r="E77" s="34" t="s">
        <v>7</v>
      </c>
      <c r="F77" s="36">
        <v>50</v>
      </c>
      <c r="G77" s="36">
        <v>14.43</v>
      </c>
      <c r="H77" s="36">
        <f t="shared" si="2"/>
        <v>721.5</v>
      </c>
    </row>
    <row r="78" spans="3:8" s="23" customFormat="1" ht="15" thickBot="1">
      <c r="C78" s="38"/>
      <c r="D78" s="39" t="s">
        <v>50</v>
      </c>
      <c r="E78" s="34" t="s">
        <v>7</v>
      </c>
      <c r="F78" s="36">
        <v>30</v>
      </c>
      <c r="G78" s="36">
        <v>40</v>
      </c>
      <c r="H78" s="36">
        <f t="shared" si="2"/>
        <v>1200</v>
      </c>
    </row>
    <row r="79" spans="3:8" s="23" customFormat="1" ht="15" thickBot="1">
      <c r="C79" s="38"/>
      <c r="D79" s="39" t="s">
        <v>147</v>
      </c>
      <c r="E79" s="34" t="s">
        <v>7</v>
      </c>
      <c r="F79" s="36">
        <v>30</v>
      </c>
      <c r="G79" s="36">
        <v>30</v>
      </c>
      <c r="H79" s="36">
        <f t="shared" si="2"/>
        <v>900</v>
      </c>
    </row>
    <row r="80" spans="3:8" s="23" customFormat="1" ht="15" thickBot="1">
      <c r="C80" s="38"/>
      <c r="D80" s="39" t="s">
        <v>51</v>
      </c>
      <c r="E80" s="34" t="s">
        <v>7</v>
      </c>
      <c r="F80" s="36">
        <v>80</v>
      </c>
      <c r="G80" s="36">
        <v>3.35</v>
      </c>
      <c r="H80" s="36">
        <f t="shared" si="2"/>
        <v>268</v>
      </c>
    </row>
    <row r="81" spans="3:8" s="23" customFormat="1" ht="15" thickBot="1">
      <c r="C81" s="38"/>
      <c r="D81" s="39" t="s">
        <v>52</v>
      </c>
      <c r="E81" s="34" t="s">
        <v>7</v>
      </c>
      <c r="F81" s="36">
        <v>10</v>
      </c>
      <c r="G81" s="36">
        <v>47.46</v>
      </c>
      <c r="H81" s="36">
        <f t="shared" si="2"/>
        <v>474.6</v>
      </c>
    </row>
    <row r="82" spans="3:8" s="23" customFormat="1" ht="15" thickBot="1">
      <c r="C82" s="38"/>
      <c r="D82" s="39" t="s">
        <v>53</v>
      </c>
      <c r="E82" s="34" t="s">
        <v>7</v>
      </c>
      <c r="F82" s="36">
        <v>15</v>
      </c>
      <c r="G82" s="36">
        <v>3.35</v>
      </c>
      <c r="H82" s="36">
        <f t="shared" si="2"/>
        <v>50.25</v>
      </c>
    </row>
    <row r="83" spans="3:10" s="23" customFormat="1" ht="15.75" thickBot="1">
      <c r="C83" s="38"/>
      <c r="D83" s="39" t="s">
        <v>49</v>
      </c>
      <c r="E83" s="34" t="s">
        <v>7</v>
      </c>
      <c r="F83" s="36">
        <v>50</v>
      </c>
      <c r="G83" s="36">
        <v>36.54</v>
      </c>
      <c r="H83" s="36">
        <f t="shared" si="2"/>
        <v>1827</v>
      </c>
      <c r="J83" s="28"/>
    </row>
    <row r="84" spans="3:10" s="23" customFormat="1" ht="15.75" thickBot="1">
      <c r="C84" s="70"/>
      <c r="D84" s="78"/>
      <c r="E84" s="19"/>
      <c r="F84" s="20"/>
      <c r="G84" s="21" t="s">
        <v>34</v>
      </c>
      <c r="H84" s="21">
        <f>SUM(H73:H83)</f>
        <v>17220.65</v>
      </c>
      <c r="J84" s="28"/>
    </row>
    <row r="85" spans="4:10" s="23" customFormat="1" ht="15">
      <c r="D85" s="79"/>
      <c r="E85" s="29"/>
      <c r="F85" s="30"/>
      <c r="G85" s="71"/>
      <c r="H85" s="71"/>
      <c r="J85" s="28"/>
    </row>
    <row r="86" spans="4:8" s="23" customFormat="1" ht="15.75" thickBot="1">
      <c r="D86" s="79"/>
      <c r="E86" s="29"/>
      <c r="F86" s="30"/>
      <c r="G86" s="71"/>
      <c r="H86" s="71"/>
    </row>
    <row r="87" spans="3:8" s="23" customFormat="1" ht="15.75" thickBot="1">
      <c r="C87" s="25" t="s">
        <v>83</v>
      </c>
      <c r="D87" s="21" t="s">
        <v>84</v>
      </c>
      <c r="E87" s="72"/>
      <c r="F87" s="73"/>
      <c r="G87" s="19"/>
      <c r="H87" s="74"/>
    </row>
    <row r="88" spans="3:8" s="23" customFormat="1" ht="15" thickBot="1">
      <c r="C88" s="111"/>
      <c r="D88" s="112"/>
      <c r="E88" s="34" t="s">
        <v>1</v>
      </c>
      <c r="F88" s="34" t="s">
        <v>2</v>
      </c>
      <c r="G88" s="34" t="s">
        <v>3</v>
      </c>
      <c r="H88" s="34" t="s">
        <v>4</v>
      </c>
    </row>
    <row r="89" spans="3:8" s="23" customFormat="1" ht="15.75" thickBot="1">
      <c r="C89" s="117" t="s">
        <v>85</v>
      </c>
      <c r="D89" s="118"/>
      <c r="E89" s="36"/>
      <c r="F89" s="37"/>
      <c r="G89" s="36"/>
      <c r="H89" s="36">
        <f>SUM(J104:J105)</f>
        <v>0</v>
      </c>
    </row>
    <row r="90" spans="3:8" s="23" customFormat="1" ht="15" thickBot="1">
      <c r="C90" s="38"/>
      <c r="D90" s="39" t="s">
        <v>16</v>
      </c>
      <c r="E90" s="34" t="s">
        <v>9</v>
      </c>
      <c r="F90" s="36">
        <v>8000</v>
      </c>
      <c r="G90" s="36">
        <v>1.5</v>
      </c>
      <c r="H90" s="36">
        <f aca="true" t="shared" si="3" ref="H90:H107">SUM(F90*G90)</f>
        <v>12000</v>
      </c>
    </row>
    <row r="91" spans="3:8" s="23" customFormat="1" ht="15" thickBot="1">
      <c r="C91" s="38"/>
      <c r="D91" s="39" t="s">
        <v>17</v>
      </c>
      <c r="E91" s="34" t="s">
        <v>9</v>
      </c>
      <c r="F91" s="36">
        <v>250</v>
      </c>
      <c r="G91" s="36">
        <v>1.5</v>
      </c>
      <c r="H91" s="36">
        <f t="shared" si="3"/>
        <v>375</v>
      </c>
    </row>
    <row r="92" spans="3:8" s="23" customFormat="1" ht="15" thickBot="1">
      <c r="C92" s="38"/>
      <c r="D92" s="39" t="s">
        <v>55</v>
      </c>
      <c r="E92" s="34" t="s">
        <v>9</v>
      </c>
      <c r="F92" s="36">
        <v>10</v>
      </c>
      <c r="G92" s="36">
        <v>7.3</v>
      </c>
      <c r="H92" s="36">
        <f t="shared" si="3"/>
        <v>73</v>
      </c>
    </row>
    <row r="93" spans="3:8" s="23" customFormat="1" ht="15" thickBot="1">
      <c r="C93" s="38"/>
      <c r="D93" s="39" t="s">
        <v>18</v>
      </c>
      <c r="E93" s="34" t="s">
        <v>5</v>
      </c>
      <c r="F93" s="36">
        <v>400</v>
      </c>
      <c r="G93" s="36">
        <v>14.7</v>
      </c>
      <c r="H93" s="36">
        <f t="shared" si="3"/>
        <v>5880</v>
      </c>
    </row>
    <row r="94" spans="3:8" s="23" customFormat="1" ht="15" thickBot="1">
      <c r="C94" s="38"/>
      <c r="D94" s="39" t="s">
        <v>19</v>
      </c>
      <c r="E94" s="34" t="s">
        <v>5</v>
      </c>
      <c r="F94" s="36">
        <v>1600</v>
      </c>
      <c r="G94" s="36">
        <v>14.7</v>
      </c>
      <c r="H94" s="36">
        <f t="shared" si="3"/>
        <v>23520</v>
      </c>
    </row>
    <row r="95" spans="3:8" s="23" customFormat="1" ht="15" thickBot="1">
      <c r="C95" s="38"/>
      <c r="D95" s="39" t="s">
        <v>20</v>
      </c>
      <c r="E95" s="34" t="s">
        <v>6</v>
      </c>
      <c r="F95" s="36">
        <v>2</v>
      </c>
      <c r="G95" s="36">
        <v>24</v>
      </c>
      <c r="H95" s="36">
        <f t="shared" si="3"/>
        <v>48</v>
      </c>
    </row>
    <row r="96" spans="3:8" s="23" customFormat="1" ht="15" thickBot="1">
      <c r="C96" s="38"/>
      <c r="D96" s="39" t="s">
        <v>21</v>
      </c>
      <c r="E96" s="34" t="s">
        <v>6</v>
      </c>
      <c r="F96" s="36">
        <v>21</v>
      </c>
      <c r="G96" s="36">
        <v>211</v>
      </c>
      <c r="H96" s="36">
        <f t="shared" si="3"/>
        <v>4431</v>
      </c>
    </row>
    <row r="97" spans="3:8" s="23" customFormat="1" ht="15" thickBot="1">
      <c r="C97" s="38"/>
      <c r="D97" s="39" t="s">
        <v>22</v>
      </c>
      <c r="E97" s="34" t="s">
        <v>6</v>
      </c>
      <c r="F97" s="36">
        <v>25</v>
      </c>
      <c r="G97" s="36">
        <v>191</v>
      </c>
      <c r="H97" s="36">
        <f t="shared" si="3"/>
        <v>4775</v>
      </c>
    </row>
    <row r="98" spans="3:8" s="23" customFormat="1" ht="15" thickBot="1">
      <c r="C98" s="38"/>
      <c r="D98" s="39" t="s">
        <v>23</v>
      </c>
      <c r="E98" s="34" t="s">
        <v>6</v>
      </c>
      <c r="F98" s="36">
        <v>5</v>
      </c>
      <c r="G98" s="36">
        <v>34</v>
      </c>
      <c r="H98" s="36">
        <f t="shared" si="3"/>
        <v>170</v>
      </c>
    </row>
    <row r="99" spans="3:8" s="23" customFormat="1" ht="15" thickBot="1">
      <c r="C99" s="38"/>
      <c r="D99" s="39" t="s">
        <v>24</v>
      </c>
      <c r="E99" s="34" t="s">
        <v>6</v>
      </c>
      <c r="F99" s="36">
        <v>70</v>
      </c>
      <c r="G99" s="36">
        <v>32</v>
      </c>
      <c r="H99" s="36">
        <f t="shared" si="3"/>
        <v>2240</v>
      </c>
    </row>
    <row r="100" spans="3:8" s="23" customFormat="1" ht="15" thickBot="1">
      <c r="C100" s="38"/>
      <c r="D100" s="39" t="s">
        <v>25</v>
      </c>
      <c r="E100" s="34" t="s">
        <v>6</v>
      </c>
      <c r="F100" s="36">
        <v>71</v>
      </c>
      <c r="G100" s="36">
        <v>46.9</v>
      </c>
      <c r="H100" s="36">
        <f t="shared" si="3"/>
        <v>3329.9</v>
      </c>
    </row>
    <row r="101" spans="3:8" s="23" customFormat="1" ht="15" thickBot="1">
      <c r="C101" s="38"/>
      <c r="D101" s="39" t="s">
        <v>26</v>
      </c>
      <c r="E101" s="34" t="s">
        <v>6</v>
      </c>
      <c r="F101" s="36">
        <v>74</v>
      </c>
      <c r="G101" s="36">
        <v>17</v>
      </c>
      <c r="H101" s="36">
        <f t="shared" si="3"/>
        <v>1258</v>
      </c>
    </row>
    <row r="102" spans="3:8" s="23" customFormat="1" ht="15" thickBot="1">
      <c r="C102" s="38"/>
      <c r="D102" s="39" t="s">
        <v>27</v>
      </c>
      <c r="E102" s="34" t="s">
        <v>5</v>
      </c>
      <c r="F102" s="36">
        <v>14</v>
      </c>
      <c r="G102" s="36">
        <v>14.7</v>
      </c>
      <c r="H102" s="36">
        <f t="shared" si="3"/>
        <v>205.79999999999998</v>
      </c>
    </row>
    <row r="103" spans="3:8" s="23" customFormat="1" ht="15" thickBot="1">
      <c r="C103" s="38"/>
      <c r="D103" s="39" t="s">
        <v>28</v>
      </c>
      <c r="E103" s="34" t="s">
        <v>6</v>
      </c>
      <c r="F103" s="36">
        <v>26</v>
      </c>
      <c r="G103" s="36">
        <v>22</v>
      </c>
      <c r="H103" s="36">
        <f t="shared" si="3"/>
        <v>572</v>
      </c>
    </row>
    <row r="104" spans="3:8" s="23" customFormat="1" ht="15" thickBot="1">
      <c r="C104" s="38"/>
      <c r="D104" s="39" t="s">
        <v>29</v>
      </c>
      <c r="E104" s="34" t="s">
        <v>6</v>
      </c>
      <c r="F104" s="36">
        <v>30</v>
      </c>
      <c r="G104" s="36">
        <v>8</v>
      </c>
      <c r="H104" s="36">
        <f t="shared" si="3"/>
        <v>240</v>
      </c>
    </row>
    <row r="105" spans="3:8" s="23" customFormat="1" ht="15" thickBot="1">
      <c r="C105" s="38"/>
      <c r="D105" s="39" t="s">
        <v>30</v>
      </c>
      <c r="E105" s="34" t="s">
        <v>6</v>
      </c>
      <c r="F105" s="36">
        <v>10</v>
      </c>
      <c r="G105" s="36">
        <v>18</v>
      </c>
      <c r="H105" s="36">
        <f t="shared" si="3"/>
        <v>180</v>
      </c>
    </row>
    <row r="106" spans="3:8" s="23" customFormat="1" ht="15" thickBot="1">
      <c r="C106" s="38"/>
      <c r="D106" s="39" t="s">
        <v>56</v>
      </c>
      <c r="E106" s="34" t="s">
        <v>6</v>
      </c>
      <c r="F106" s="36">
        <v>4</v>
      </c>
      <c r="G106" s="36">
        <v>14</v>
      </c>
      <c r="H106" s="36">
        <f t="shared" si="3"/>
        <v>56</v>
      </c>
    </row>
    <row r="107" spans="3:8" s="23" customFormat="1" ht="15" thickBot="1">
      <c r="C107" s="38"/>
      <c r="D107" s="39" t="s">
        <v>57</v>
      </c>
      <c r="E107" s="34" t="s">
        <v>6</v>
      </c>
      <c r="F107" s="36">
        <v>5</v>
      </c>
      <c r="G107" s="36">
        <v>12</v>
      </c>
      <c r="H107" s="80">
        <f t="shared" si="3"/>
        <v>60</v>
      </c>
    </row>
    <row r="108" spans="3:8" s="23" customFormat="1" ht="15" thickBot="1">
      <c r="C108" s="81"/>
      <c r="D108" s="81"/>
      <c r="E108" s="82"/>
      <c r="F108" s="83"/>
      <c r="G108" s="36" t="s">
        <v>34</v>
      </c>
      <c r="H108" s="80">
        <f>SUM(H89:H107)</f>
        <v>59413.700000000004</v>
      </c>
    </row>
    <row r="109" spans="3:8" s="23" customFormat="1" ht="29.25" customHeight="1" thickBot="1">
      <c r="C109" s="100" t="s">
        <v>35</v>
      </c>
      <c r="D109" s="100"/>
      <c r="E109" s="36"/>
      <c r="F109" s="36"/>
      <c r="G109" s="36"/>
      <c r="H109" s="80"/>
    </row>
    <row r="110" spans="3:8" s="23" customFormat="1" ht="15" customHeight="1" thickBot="1">
      <c r="C110" s="38"/>
      <c r="D110" s="39" t="s">
        <v>137</v>
      </c>
      <c r="E110" s="67" t="s">
        <v>6</v>
      </c>
      <c r="F110" s="68">
        <v>5</v>
      </c>
      <c r="G110" s="68">
        <v>155</v>
      </c>
      <c r="H110" s="68">
        <f>SUM(F110*G110)</f>
        <v>775</v>
      </c>
    </row>
    <row r="111" spans="3:8" s="23" customFormat="1" ht="16.5" customHeight="1" thickBot="1">
      <c r="C111" s="38"/>
      <c r="D111" s="39" t="s">
        <v>137</v>
      </c>
      <c r="E111" s="84" t="s">
        <v>6</v>
      </c>
      <c r="F111" s="54">
        <v>5</v>
      </c>
      <c r="G111" s="43">
        <v>105</v>
      </c>
      <c r="H111" s="85">
        <f>SUM(F111*G111)</f>
        <v>525</v>
      </c>
    </row>
    <row r="112" spans="3:8" s="23" customFormat="1" ht="15.75" customHeight="1" thickBot="1">
      <c r="C112" s="38"/>
      <c r="D112" s="86" t="s">
        <v>138</v>
      </c>
      <c r="E112" s="87" t="s">
        <v>6</v>
      </c>
      <c r="F112" s="88">
        <v>3</v>
      </c>
      <c r="G112" s="48">
        <v>250</v>
      </c>
      <c r="H112" s="85">
        <f>SUM(F112*G112)</f>
        <v>750</v>
      </c>
    </row>
    <row r="113" spans="3:8" s="23" customFormat="1" ht="15.75" customHeight="1" thickBot="1">
      <c r="C113" s="38"/>
      <c r="D113" s="45" t="s">
        <v>139</v>
      </c>
      <c r="E113" s="87" t="s">
        <v>6</v>
      </c>
      <c r="F113" s="88">
        <v>20</v>
      </c>
      <c r="G113" s="48">
        <v>16.2</v>
      </c>
      <c r="H113" s="85">
        <f>SUM(F113*G113)</f>
        <v>324</v>
      </c>
    </row>
    <row r="114" spans="3:8" s="23" customFormat="1" ht="12" customHeight="1" thickBot="1">
      <c r="C114" s="38"/>
      <c r="D114" s="39"/>
      <c r="E114" s="36"/>
      <c r="F114" s="36"/>
      <c r="G114" s="36"/>
      <c r="H114" s="80"/>
    </row>
    <row r="115" spans="3:8" s="23" customFormat="1" ht="33" customHeight="1" thickBot="1">
      <c r="C115" s="113" t="s">
        <v>140</v>
      </c>
      <c r="D115" s="114"/>
      <c r="E115" s="24"/>
      <c r="F115" s="24"/>
      <c r="G115" s="24"/>
      <c r="H115" s="36"/>
    </row>
    <row r="116" spans="3:8" s="23" customFormat="1" ht="15" thickBot="1">
      <c r="C116" s="38"/>
      <c r="D116" s="39" t="s">
        <v>15</v>
      </c>
      <c r="E116" s="36" t="s">
        <v>7</v>
      </c>
      <c r="F116" s="36">
        <v>117</v>
      </c>
      <c r="G116" s="36">
        <v>11</v>
      </c>
      <c r="H116" s="36">
        <f>SUM(F116*G116)</f>
        <v>1287</v>
      </c>
    </row>
    <row r="117" spans="3:8" s="23" customFormat="1" ht="15" thickBot="1">
      <c r="C117" s="38"/>
      <c r="D117" s="39" t="s">
        <v>13</v>
      </c>
      <c r="E117" s="36" t="s">
        <v>7</v>
      </c>
      <c r="F117" s="36">
        <v>50</v>
      </c>
      <c r="G117" s="36">
        <v>14.43</v>
      </c>
      <c r="H117" s="36">
        <f>SUM(F117*G117)</f>
        <v>721.5</v>
      </c>
    </row>
    <row r="118" spans="3:8" s="23" customFormat="1" ht="15.75" thickBot="1">
      <c r="C118" s="38"/>
      <c r="D118" s="39" t="s">
        <v>36</v>
      </c>
      <c r="E118" s="36" t="s">
        <v>31</v>
      </c>
      <c r="F118" s="37"/>
      <c r="G118" s="21"/>
      <c r="H118" s="36">
        <v>3000</v>
      </c>
    </row>
    <row r="119" spans="3:8" s="23" customFormat="1" ht="15" thickBot="1">
      <c r="C119" s="70"/>
      <c r="D119" s="70"/>
      <c r="E119" s="19"/>
      <c r="F119" s="20"/>
      <c r="G119" s="36" t="s">
        <v>34</v>
      </c>
      <c r="H119" s="36">
        <f>SUM(H110:H118)</f>
        <v>7382.5</v>
      </c>
    </row>
    <row r="120" s="23" customFormat="1" ht="14.25"/>
    <row r="121" spans="5:8" s="23" customFormat="1" ht="15">
      <c r="E121" s="97" t="s">
        <v>37</v>
      </c>
      <c r="F121" s="98"/>
      <c r="G121" s="99"/>
      <c r="H121" s="89">
        <f>H119+H108</f>
        <v>66796.20000000001</v>
      </c>
    </row>
    <row r="122" spans="5:8" s="23" customFormat="1" ht="15.75" customHeight="1">
      <c r="E122" s="71"/>
      <c r="F122" s="90"/>
      <c r="G122" s="90"/>
      <c r="H122" s="71"/>
    </row>
    <row r="123" s="23" customFormat="1" ht="14.25"/>
    <row r="124" spans="5:8" s="23" customFormat="1" ht="15">
      <c r="E124" s="71"/>
      <c r="F124" s="90"/>
      <c r="G124" s="90"/>
      <c r="H124" s="71"/>
    </row>
    <row r="125" spans="5:8" s="23" customFormat="1" ht="15">
      <c r="E125" s="71"/>
      <c r="F125" s="90"/>
      <c r="G125" s="90"/>
      <c r="H125" s="71"/>
    </row>
    <row r="126" spans="5:8" s="23" customFormat="1" ht="15">
      <c r="E126" s="71"/>
      <c r="F126" s="90"/>
      <c r="G126" s="90"/>
      <c r="H126" s="71"/>
    </row>
    <row r="127" spans="3:8" s="23" customFormat="1" ht="14.25">
      <c r="C127" s="12"/>
      <c r="D127" s="12"/>
      <c r="E127" s="12"/>
      <c r="F127" s="13"/>
      <c r="G127" s="12"/>
      <c r="H127" s="29"/>
    </row>
    <row r="128" spans="3:8" s="23" customFormat="1" ht="14.25">
      <c r="C128" s="12"/>
      <c r="D128" s="12"/>
      <c r="E128" s="12"/>
      <c r="F128" s="13"/>
      <c r="G128" s="12"/>
      <c r="H128" s="29"/>
    </row>
    <row r="129" spans="3:8" s="23" customFormat="1" ht="14.25">
      <c r="C129" s="12"/>
      <c r="D129" s="12"/>
      <c r="E129" s="12"/>
      <c r="F129" s="13"/>
      <c r="G129" s="12"/>
      <c r="H129" s="29"/>
    </row>
    <row r="130" spans="3:8" s="23" customFormat="1" ht="14.25">
      <c r="C130" s="12"/>
      <c r="D130" s="12"/>
      <c r="E130" s="12"/>
      <c r="F130" s="13"/>
      <c r="G130" s="12"/>
      <c r="H130" s="29"/>
    </row>
    <row r="131" spans="3:8" s="23" customFormat="1" ht="14.25">
      <c r="C131" s="12"/>
      <c r="D131" s="12"/>
      <c r="E131" s="12"/>
      <c r="F131" s="13"/>
      <c r="G131" s="12"/>
      <c r="H131" s="29"/>
    </row>
    <row r="132" spans="3:8" s="23" customFormat="1" ht="14.25">
      <c r="C132" s="12"/>
      <c r="D132" s="12"/>
      <c r="E132" s="12"/>
      <c r="F132" s="13"/>
      <c r="G132" s="12"/>
      <c r="H132" s="29"/>
    </row>
    <row r="133" ht="14.25">
      <c r="H133" s="29"/>
    </row>
  </sheetData>
  <sheetProtection password="DD83" sheet="1"/>
  <mergeCells count="20">
    <mergeCell ref="C1:D1"/>
    <mergeCell ref="C22:D22"/>
    <mergeCell ref="C88:D88"/>
    <mergeCell ref="C115:D115"/>
    <mergeCell ref="C17:F17"/>
    <mergeCell ref="C23:D23"/>
    <mergeCell ref="C19:D19"/>
    <mergeCell ref="C89:D89"/>
    <mergeCell ref="C10:F10"/>
    <mergeCell ref="C11:H11"/>
    <mergeCell ref="C12:G12"/>
    <mergeCell ref="C13:G13"/>
    <mergeCell ref="E121:G121"/>
    <mergeCell ref="C109:D109"/>
    <mergeCell ref="C3:H3"/>
    <mergeCell ref="H6:H7"/>
    <mergeCell ref="C6:F7"/>
    <mergeCell ref="G6:G7"/>
    <mergeCell ref="C8:F8"/>
    <mergeCell ref="C9:F9"/>
  </mergeCells>
  <printOptions/>
  <pageMargins left="0.984251968503937" right="0.3937007874015748" top="0.7874015748031497" bottom="0.7874015748031497" header="0" footer="0"/>
  <pageSetup horizontalDpi="300" verticalDpi="300" orientation="landscape" paperSize="9" r:id="rId1"/>
  <headerFooter alignWithMargins="0">
    <oddFooter>&amp;CStran &amp;P od &amp;N</oddFooter>
  </headerFooter>
  <rowBreaks count="1" manualBreakCount="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jug</cp:lastModifiedBy>
  <cp:lastPrinted>2015-04-02T08:27:24Z</cp:lastPrinted>
  <dcterms:created xsi:type="dcterms:W3CDTF">2011-01-07T06:49:08Z</dcterms:created>
  <dcterms:modified xsi:type="dcterms:W3CDTF">2015-04-02T08:41:41Z</dcterms:modified>
  <cp:category/>
  <cp:version/>
  <cp:contentType/>
  <cp:contentStatus/>
</cp:coreProperties>
</file>