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0860" windowHeight="6600" tabRatio="828" activeTab="0"/>
  </bookViews>
  <sheets>
    <sheet name="miljon SIT" sheetId="1" r:id="rId1"/>
    <sheet name="EUR " sheetId="2" r:id="rId2"/>
    <sheet name="EURO-kontrola" sheetId="3" r:id="rId3"/>
  </sheets>
  <definedNames>
    <definedName name="_xlnm.Print_Area" localSheetId="1">'EUR '!$A$1:$L$228</definedName>
    <definedName name="_xlnm.Print_Area" localSheetId="0">'miljon SIT'!$A$1:$L$228</definedName>
    <definedName name="_xlnm.Print_Titles" localSheetId="1">'EUR '!$1:$2</definedName>
    <definedName name="_xlnm.Print_Titles" localSheetId="0">'miljon SIT'!$1:$2</definedName>
  </definedNames>
  <calcPr fullCalcOnLoad="1"/>
</workbook>
</file>

<file path=xl/sharedStrings.xml><?xml version="1.0" encoding="utf-8"?>
<sst xmlns="http://schemas.openxmlformats.org/spreadsheetml/2006/main" count="685" uniqueCount="218">
  <si>
    <t>16 PROSTORSKO PLANIRANJE IN STANOVANJSKO KOMUNALNA DEJAVNOST</t>
  </si>
  <si>
    <t>1603 Komunalna dejavnost</t>
  </si>
  <si>
    <t>16039001 Oskrba z vodo</t>
  </si>
  <si>
    <t>16039002 Urejanje pokopališč in pogrebna dejavnost</t>
  </si>
  <si>
    <t>16039003 Objekti za rekreacijo</t>
  </si>
  <si>
    <t xml:space="preserve">1606 Upravljanje in razpolaganje z zemljišči (javno dobro, kmetijska, gozdna in stavbna zemljišča) </t>
  </si>
  <si>
    <t>16069002 Nakup zemljišč</t>
  </si>
  <si>
    <t>Centralna čistilna naprava mesta N.Gorice</t>
  </si>
  <si>
    <t>Vodovod Šmihel</t>
  </si>
  <si>
    <t>Sredstva za programe CRPOV - Tabor</t>
  </si>
  <si>
    <t>Prestavitev vodovoda - Zbiralnik Pikol</t>
  </si>
  <si>
    <t xml:space="preserve">Zajem in izraba odlagal. plina ter sanacija tesnitve pokrova </t>
  </si>
  <si>
    <t>Sr. za programe CRPOV(Šempas,Ozeljan,Osek,Vitovlje,Šmihel)</t>
  </si>
  <si>
    <t>11 KMETIJSTVO, GOZDARSTVO IN RIBIŠTVO</t>
  </si>
  <si>
    <t>1102 Program reforme kmetijstva in živilstva</t>
  </si>
  <si>
    <t>11029001 Strukturni ukrepi v kmetijstvu in živilstvu</t>
  </si>
  <si>
    <t>11029002 Razvoj in prilagajanje podeželskih območij</t>
  </si>
  <si>
    <t>13 PROMET, PROMETNA INFRASTRUKTURA IN KOMUNIKACIJE</t>
  </si>
  <si>
    <t xml:space="preserve">1302 Cestni promet in infrastruktura </t>
  </si>
  <si>
    <t>13029002 Investicijsko vzdrževanje in gradnja občinskih cest</t>
  </si>
  <si>
    <t>13029006 Investicijsko vzdrževanje in gradnja državnih cest</t>
  </si>
  <si>
    <t>15 VAROVANJE OKOLJA IN NARAVNE DEDIŠČINE</t>
  </si>
  <si>
    <t xml:space="preserve">1502 Zmanjševanje onesnaženja, kontrola in nadzor </t>
  </si>
  <si>
    <t>15029001 Zbiranje in ravnanje z odpadki</t>
  </si>
  <si>
    <t>15029002 Ravnanje z odpadno vodo</t>
  </si>
  <si>
    <t>Spodbude za urejanje zemljišč, pospeševanje in razvoj kmetijstva</t>
  </si>
  <si>
    <t>Objekti za požarno vodo</t>
  </si>
  <si>
    <t>Kanalizacija Gortanova Nova Gorica</t>
  </si>
  <si>
    <t>Kanalizacija Milojke Štrukelj</t>
  </si>
  <si>
    <t xml:space="preserve">Vodovod Branik </t>
  </si>
  <si>
    <t xml:space="preserve">Vodovod Čepovan </t>
  </si>
  <si>
    <t>Vodovod Prvačina</t>
  </si>
  <si>
    <t>Vodovod Strma Pot - Rafut</t>
  </si>
  <si>
    <t>Vodovod Gradišče</t>
  </si>
  <si>
    <t>Kanalizacija Pristava - Strma pot</t>
  </si>
  <si>
    <t>Program razvoja Trnovsko banjške planote</t>
  </si>
  <si>
    <t>Kanalizacija Šmihel</t>
  </si>
  <si>
    <t>Vodovodno omrežje pod Škabrijelom (Bonetovšče, Fajdigovšče)</t>
  </si>
  <si>
    <t>Pokopališče Stara Gora (poslovilna dvorana, glavni objekt, širitev pokopališča)</t>
  </si>
  <si>
    <t>MONG</t>
  </si>
  <si>
    <t>Drugi</t>
  </si>
  <si>
    <t>Vodovod Humarji - Podlaka</t>
  </si>
  <si>
    <t>Sortirni center-Reciklažna ploščad na odlagališču nevarnih odpadkov N. Gorica</t>
  </si>
  <si>
    <t>Nadgradnja ČN za čiščenje izcednih vod s sistemom "RO"</t>
  </si>
  <si>
    <t>Izgradnja skladišča za nevarne odpadke iz gospodinjstev</t>
  </si>
  <si>
    <t>Vhodna ploščad</t>
  </si>
  <si>
    <t>Zaledne vode</t>
  </si>
  <si>
    <t>Kompaktor</t>
  </si>
  <si>
    <t>Potrebna projektna dokumentacija</t>
  </si>
  <si>
    <t>Kanalizacija Ozeljan in ČN</t>
  </si>
  <si>
    <t>Kanalizacija Ravnica in ČN</t>
  </si>
  <si>
    <t>Kanalizacija Branik in ČN</t>
  </si>
  <si>
    <t>Kanalizacija Dornberk z okolico</t>
  </si>
  <si>
    <t>Kanalizacija Šempas</t>
  </si>
  <si>
    <t>Varovanje vodnega vira Mrzlek - kanalizacija Grgar- Kohezijski skladi</t>
  </si>
  <si>
    <t>Upravljanje s ČN in Črpališči v poskusnem obratovanju</t>
  </si>
  <si>
    <t>Izdelava projektne dokumentacije</t>
  </si>
  <si>
    <t>Dograditev oz. opremljanje obstoječih vodovodov na Banjški planoti</t>
  </si>
  <si>
    <t>Vodovod v Batujah - rekonstrukcija</t>
  </si>
  <si>
    <t>Vodovod Milojke Štrukelj</t>
  </si>
  <si>
    <t>Vodovod Solkan -Pod vinogradi</t>
  </si>
  <si>
    <t>Vodovod Stara gora 7-10</t>
  </si>
  <si>
    <t>Vodovod Grčna</t>
  </si>
  <si>
    <t>Vodovod Šterk</t>
  </si>
  <si>
    <t>Vodovod Dornberk (z zaselki)</t>
  </si>
  <si>
    <t>Kanalizacija Sveto</t>
  </si>
  <si>
    <t xml:space="preserve">Kolesarske steze po Mestni občini Nova Gorica (Erjavčeva, Gradnikove b.-Delpinova-AP-OŠ </t>
  </si>
  <si>
    <t>F. Erjavec, Tolminskih puntarjev…)</t>
  </si>
  <si>
    <t>Rekonstrukcija ulice Damber</t>
  </si>
  <si>
    <t>Ureditev križišča ulice Damber s Kekčevo cesto in ulico Pod Škabrijelom</t>
  </si>
  <si>
    <t xml:space="preserve">Budihni </t>
  </si>
  <si>
    <t>Ul. M. Štrukelj (Vojkova - Lavričeva)</t>
  </si>
  <si>
    <t>Baske Škrlji - II. faza</t>
  </si>
  <si>
    <t xml:space="preserve">Mirujoči promet </t>
  </si>
  <si>
    <t>Daljinske kolesarske poti</t>
  </si>
  <si>
    <t>Obvoznica Solkan (nadaljevanje gradnje + dokončanje)</t>
  </si>
  <si>
    <t>Pločnik Ozeljan, II. faza</t>
  </si>
  <si>
    <t>Pločnik Dornberk - Draga, I. faza</t>
  </si>
  <si>
    <t>Križišče Šmihel</t>
  </si>
  <si>
    <t>Križišče Hrast</t>
  </si>
  <si>
    <t>Ureditev parterja med upravno stavbo MONG in Novo KBM</t>
  </si>
  <si>
    <t>Ureditev Borovega gozdička</t>
  </si>
  <si>
    <t xml:space="preserve">Investicija v železniški prehod </t>
  </si>
  <si>
    <t xml:space="preserve">Zahodna obvoznica </t>
  </si>
  <si>
    <t>Ul. IX. Korpus v Solkanu</t>
  </si>
  <si>
    <t>Dostopna cesta do smetišča</t>
  </si>
  <si>
    <t>Vzdrževanje in gradnja gozdnih cest</t>
  </si>
  <si>
    <t>Sofinanciranje vzdrževalnih del na gozdnih poteh</t>
  </si>
  <si>
    <t>Nakup stavbnih zemljišč in stavb</t>
  </si>
  <si>
    <t>16069001 Urejanje občinskih zemljišč</t>
  </si>
  <si>
    <t>Urejanje stavbnih zemljišč</t>
  </si>
  <si>
    <t xml:space="preserve">Mandrija </t>
  </si>
  <si>
    <t>Križišče  Ul. B. Hvalič - Ul. V. Vodopivca</t>
  </si>
  <si>
    <t>Pločnik Šempas (dokončanje I. faze), II. faza</t>
  </si>
  <si>
    <t>Pločniki (ob Šterku,  Kostanjeviška c., ul. V. Vodopivca, Grgar ob LC proti pokop.)</t>
  </si>
  <si>
    <t>Kanalizacija Prvačina- zakluček II., III. Faze in meteornega kanala in IV. Faze</t>
  </si>
  <si>
    <t>Kanalizacija v Novi Gorici (Tolminskih p., Cankarjeva, Erjavčeva in Kosovelova)</t>
  </si>
  <si>
    <t>Zaščita v. vira Mrzlek in oskrba preb. s p. vodo na obm. TB planote Vipavske d.</t>
  </si>
  <si>
    <t>Ozeljan vodovodni rezervoar (dvojni vod, Dolenje, Vitovlje-Dolenje)</t>
  </si>
  <si>
    <t>Vodovod Šempas, črpališče, obnova pločnikov, stan.hiša Osek</t>
  </si>
  <si>
    <t>Vodovod Dol - Čepovan s črpališčem in vodovod Podčepovan</t>
  </si>
  <si>
    <t>Vodovod v Novi Gorici (Sod.-Erjavčeva, zav.Triglav-Eda center, Gortanova)</t>
  </si>
  <si>
    <t>Vodovod R. Dolina(ul. J. Mihevca,Merkur, Stara gora do Pikola, Fortuna, Trafo-Pik.)</t>
  </si>
  <si>
    <t>Rekonstrukcija Vodovodne c. in C. 25. junija (krožišče pri Komunali)</t>
  </si>
  <si>
    <t>Podaljšek Lavričeva (križišče Gradnikove b. - Kidričeva ul)</t>
  </si>
  <si>
    <t>13029003 Urejanje cestnega prometa</t>
  </si>
  <si>
    <t>13029004 Cestna razsvetljava</t>
  </si>
  <si>
    <t>Širitev mreže javne razsvetljave</t>
  </si>
  <si>
    <t>Širitev mreže javne razsvetljave po KS</t>
  </si>
  <si>
    <t>Kanalizacija Rožna dolina</t>
  </si>
  <si>
    <t>Križišče Vojkova - Tolminskih puntarjev</t>
  </si>
  <si>
    <t>Dokumentacija za urejanje državnih cest</t>
  </si>
  <si>
    <t>Raziskava tal za II. fazo odlagalnega polja</t>
  </si>
  <si>
    <t>Obnova vasi in podeželja - Tabor</t>
  </si>
  <si>
    <t>Obnova vasi in podeželja - Šempas, ozeljan, Osek, Vitovlje, Šmihel</t>
  </si>
  <si>
    <t>14 GOSPODARSTVO</t>
  </si>
  <si>
    <t xml:space="preserve">1402 Pospeševanje in podpora gospodarski dejavnosti </t>
  </si>
  <si>
    <t>14029001 Spodbujanje razvoja malega gospodarstva</t>
  </si>
  <si>
    <t xml:space="preserve">Sofinanciranje nakupa Primorskega tehnološkega parka </t>
  </si>
  <si>
    <t>Poslovna cona Prvačina</t>
  </si>
  <si>
    <t>Neposredne regionalne spodbude Mrežni inkubator, regijska štipend.shema</t>
  </si>
  <si>
    <t>Finančne spodbude v gospodarstvu</t>
  </si>
  <si>
    <t>Javni sklad za razvoj malega gospodarstva Goriške</t>
  </si>
  <si>
    <t>Inkubator univerze v Novi Gorici</t>
  </si>
  <si>
    <t>Preureditev in adaptacija objekta v Grgarskih ravnah (zeliščni center)</t>
  </si>
  <si>
    <t xml:space="preserve">1403 Promocija Slovenije, razvoj turizma in gostinstva </t>
  </si>
  <si>
    <t>14039002 Spodbujanje razvoja turizma in gostinstva</t>
  </si>
  <si>
    <t>Projekt Sabotin - Park miru</t>
  </si>
  <si>
    <t>17 ZDRAVSTVENO VARSTVO</t>
  </si>
  <si>
    <t>1702 Primarno zdravstvo</t>
  </si>
  <si>
    <t>17029001 Dejavnost zdravstvenih domov</t>
  </si>
  <si>
    <t>Izgradnja zdravstvenega doma Dornberk</t>
  </si>
  <si>
    <t>Zdravstveni dom v Novi Gorici III. faza</t>
  </si>
  <si>
    <t>18 KULTURA, ŠPORT IN NEVLADNE ORGANIZACIJE</t>
  </si>
  <si>
    <t>1802 Ohranjanje kulturne dediščine</t>
  </si>
  <si>
    <t>18029001 Nepremična kulturna dediščina</t>
  </si>
  <si>
    <t xml:space="preserve">GM - Vila Bartolomei </t>
  </si>
  <si>
    <t>1803 Programi v kulturi</t>
  </si>
  <si>
    <t>Prenova Kulturnega doma Nova Gorica</t>
  </si>
  <si>
    <t>1805 Šport in prostočasne aktivnosti</t>
  </si>
  <si>
    <t>18059001 Programi športa</t>
  </si>
  <si>
    <t>Športna dvorana Prvačina</t>
  </si>
  <si>
    <t>Nadstrešnica tribun v Novi Gorici</t>
  </si>
  <si>
    <t>Prenova balona v Športnem parku</t>
  </si>
  <si>
    <t>Dokončanje smučišča na Lokvah</t>
  </si>
  <si>
    <t>Metališče za kladivo</t>
  </si>
  <si>
    <t>18059002 Programi za mladino</t>
  </si>
  <si>
    <t>MOSTOVNA</t>
  </si>
  <si>
    <t>19 IZOBRAŽEVANJE</t>
  </si>
  <si>
    <t>1902 Varstvo in vzgoja predšolskih otrok</t>
  </si>
  <si>
    <t>19029001 Vrtci</t>
  </si>
  <si>
    <t>Vrtec Kekec-dokončanje prenove</t>
  </si>
  <si>
    <t xml:space="preserve">Prenova vrtca v Prvačini </t>
  </si>
  <si>
    <t>1903 Primarno in sekundarno izobraževanje</t>
  </si>
  <si>
    <t>19039001 Osnovno šolstvo</t>
  </si>
  <si>
    <t>Športna dvorana v Novi Gorici</t>
  </si>
  <si>
    <t>Osnova šola - podružnica Ledine</t>
  </si>
  <si>
    <t>Prizidek OŠ F.Erjavca -glasbena učilnica</t>
  </si>
  <si>
    <t>OŠ Solkan-zamenjava strešne kritine</t>
  </si>
  <si>
    <t>OŠ Branik-zamenjava strešne kr.</t>
  </si>
  <si>
    <t>19039002 Glasbeno šolstvo</t>
  </si>
  <si>
    <t>Glasbena šola Nova Gorica</t>
  </si>
  <si>
    <t>1904 Terciarno izobraževanje</t>
  </si>
  <si>
    <t>19049002 Visokošolsko izobraževanje</t>
  </si>
  <si>
    <t>Stroški nakupa stavbe za Univerzo (Primex)</t>
  </si>
  <si>
    <t>Visokošolski polikampus v Novi Gorici</t>
  </si>
  <si>
    <t>20 SOCIALNO VARSTVO</t>
  </si>
  <si>
    <t>2004 Izvajanje programov socialnega varstva</t>
  </si>
  <si>
    <t>20049002 Socialno varstvo invalidov</t>
  </si>
  <si>
    <t>VDC - bivalne enote</t>
  </si>
  <si>
    <t>1104 Gozdarstvo</t>
  </si>
  <si>
    <t>13039001Investicijsko vzdrževanje in gradnja javne železniške infrastrukture</t>
  </si>
  <si>
    <t>1303 Železniški promet in infrastruktura</t>
  </si>
  <si>
    <t>OŠ Dornberk - sanacija stavbe</t>
  </si>
  <si>
    <t>07   INFRASTRUKTURA</t>
  </si>
  <si>
    <t>09   GOSPODARSTVI IN RAZVOJ</t>
  </si>
  <si>
    <t>10   DRUŽBENE DEJAVNOSTI</t>
  </si>
  <si>
    <t>06 LOKALNA SAMOUPRAVA</t>
  </si>
  <si>
    <t xml:space="preserve">0602 Soﬁnanciranje dejavnosti občin, ožjih delov občin in zvez občin </t>
  </si>
  <si>
    <t>06029001 Delovanje ožjih delov občin</t>
  </si>
  <si>
    <t>Investicije v kulturne domove po KS</t>
  </si>
  <si>
    <t>07 OBRAMBA IN UKREPI OB IZREDNIH DOGODKIH</t>
  </si>
  <si>
    <t>0703 Civilna zaščita in protipožarna varnost</t>
  </si>
  <si>
    <t>07039001 Usposabljanje in delovanje sistema za posredovanje ob izrednih dogodkih</t>
  </si>
  <si>
    <t>Štabno terensko vozilo</t>
  </si>
  <si>
    <t>Ureditev skladiščnih prostorov CZ</t>
  </si>
  <si>
    <t>07039002 Protipožarna varnost</t>
  </si>
  <si>
    <t>Gasilsko vozilo s teleskopsko reševalno ploščadjo</t>
  </si>
  <si>
    <t>Tehnično vozilo z dvigalom</t>
  </si>
  <si>
    <t>Vozilo za gozdne požare</t>
  </si>
  <si>
    <t>Kombinirano gasilsko vozilo</t>
  </si>
  <si>
    <t>popravilo athrosa</t>
  </si>
  <si>
    <t>vozilo za nevarne snovi</t>
  </si>
  <si>
    <t>01 MESTNI SVET</t>
  </si>
  <si>
    <t>0402 Informacija uprave</t>
  </si>
  <si>
    <t>04029001 Informacijska infrastruktura</t>
  </si>
  <si>
    <t>Nakup računalnikov svetnikom</t>
  </si>
  <si>
    <t>04 SKUPNE ADMINISTRATIVNE SLUŽBE IN SPLOŠ. JAVNE STORITVE</t>
  </si>
  <si>
    <t xml:space="preserve">Nakup računalnikov </t>
  </si>
  <si>
    <t>04029002 Elektronske storitve</t>
  </si>
  <si>
    <t>Elektronske storitve in tekoče vzdrževanje program.opreme</t>
  </si>
  <si>
    <t>0403 Druge skupne administrativen službe</t>
  </si>
  <si>
    <t>04039003 Razpolaganej in upravljanje z občinskim premoženjem</t>
  </si>
  <si>
    <t xml:space="preserve">Ureditev ogrevanja in hlajenja </t>
  </si>
  <si>
    <t>Obnova strehe</t>
  </si>
  <si>
    <t>Ureditev dvorane za potrebe MS</t>
  </si>
  <si>
    <t>Odstranjevanje ovir za invalide v stavbi MONG</t>
  </si>
  <si>
    <t>06  SPLOŠNE ZADEVE</t>
  </si>
  <si>
    <t>04  KABINET ŽUPANA</t>
  </si>
  <si>
    <t>01  MESTNI SVET</t>
  </si>
  <si>
    <t>SKUPAJ  v milijon SIT</t>
  </si>
  <si>
    <t>0402 Informatizacija uprave</t>
  </si>
  <si>
    <t>Odstranjevanje arhitektonskih ovir</t>
  </si>
  <si>
    <t>SKUPAJ  v EUR</t>
  </si>
  <si>
    <t>leto 2007</t>
  </si>
  <si>
    <t>leto 2008</t>
  </si>
  <si>
    <t>leto 2009</t>
  </si>
  <si>
    <t>leto 2010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</si>
</sst>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  <numFmt numFmtId="169" formatCode="#,##0.0"/>
    <numFmt numFmtId="170" formatCode="[$-F800]dddd\,\ mmmm\ dd\,\ yyyy"/>
  </numFmts>
  <fonts count="35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b/>
      <u val="single"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sz val="10"/>
      <name val="Arial"/>
      <family val="0"/>
    </font>
    <font>
      <b/>
      <sz val="10"/>
      <color indexed="53"/>
      <name val="Arial CE"/>
      <family val="0"/>
    </font>
    <font>
      <i/>
      <sz val="10"/>
      <color indexed="53"/>
      <name val="Arial CE"/>
      <family val="0"/>
    </font>
    <font>
      <b/>
      <i/>
      <sz val="10"/>
      <color indexed="53"/>
      <name val="Arial CE"/>
      <family val="0"/>
    </font>
    <font>
      <sz val="10"/>
      <color indexed="53"/>
      <name val="Arial CE"/>
      <family val="0"/>
    </font>
    <font>
      <b/>
      <i/>
      <u val="single"/>
      <sz val="10"/>
      <name val="Arial CE"/>
      <family val="0"/>
    </font>
    <font>
      <sz val="11"/>
      <name val="Arial CE"/>
      <family val="0"/>
    </font>
    <font>
      <i/>
      <u val="single"/>
      <sz val="10"/>
      <name val="Arial CE"/>
      <family val="0"/>
    </font>
    <font>
      <b/>
      <i/>
      <u val="single"/>
      <sz val="10"/>
      <color indexed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color indexed="12"/>
      <name val="Arial CE"/>
      <family val="0"/>
    </font>
    <font>
      <b/>
      <sz val="14"/>
      <color indexed="8"/>
      <name val="Arial CE"/>
      <family val="0"/>
    </font>
    <font>
      <b/>
      <sz val="9"/>
      <name val="Arial CE"/>
      <family val="0"/>
    </font>
    <font>
      <sz val="9"/>
      <color indexed="12"/>
      <name val="Arial CE"/>
      <family val="0"/>
    </font>
    <font>
      <u val="single"/>
      <sz val="9"/>
      <name val="Arial CE"/>
      <family val="0"/>
    </font>
    <font>
      <u val="single"/>
      <sz val="9"/>
      <color indexed="12"/>
      <name val="Arial CE"/>
      <family val="0"/>
    </font>
    <font>
      <b/>
      <sz val="13"/>
      <color indexed="8"/>
      <name val="Arial CE"/>
      <family val="0"/>
    </font>
    <font>
      <b/>
      <sz val="13"/>
      <name val="Arial CE"/>
      <family val="0"/>
    </font>
    <font>
      <b/>
      <sz val="13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ck"/>
      <right>
        <color indexed="63"/>
      </right>
      <top style="dashed"/>
      <bottom style="dash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/>
      <top style="thin"/>
      <bottom style="thick"/>
    </border>
    <border>
      <left style="dashed"/>
      <right style="thin"/>
      <top style="thin"/>
      <bottom style="thick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thick"/>
      <top style="thin"/>
      <bottom style="thick"/>
    </border>
    <border>
      <left style="dashed"/>
      <right style="thick"/>
      <top style="dashed"/>
      <bottom style="dashed"/>
    </border>
    <border>
      <left style="dashed"/>
      <right style="thick"/>
      <top>
        <color indexed="63"/>
      </top>
      <bottom style="thin"/>
    </border>
    <border>
      <left style="dashed"/>
      <right style="thick"/>
      <top style="thin"/>
      <bottom style="dashed"/>
    </border>
    <border>
      <left style="dashed"/>
      <right style="thick"/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 style="thin"/>
      <right style="dashed"/>
      <top style="dashed"/>
      <bottom style="thick"/>
    </border>
    <border>
      <left style="dashed"/>
      <right style="thin"/>
      <top style="dashed"/>
      <bottom style="thick"/>
    </border>
    <border>
      <left style="dashed"/>
      <right style="thick"/>
      <top style="dashed"/>
      <bottom style="thick"/>
    </border>
    <border>
      <left style="thin"/>
      <right style="dashed"/>
      <top style="thick"/>
      <bottom style="dashed"/>
    </border>
    <border>
      <left style="thin"/>
      <right style="thick"/>
      <top style="thick"/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dashed"/>
      <bottom style="thick"/>
    </border>
    <border>
      <left>
        <color indexed="63"/>
      </left>
      <right>
        <color indexed="63"/>
      </right>
      <top style="thick"/>
      <bottom style="dashed"/>
    </border>
    <border>
      <left style="thin"/>
      <right style="dashed"/>
      <top style="thick"/>
      <bottom style="thin"/>
    </border>
    <border>
      <left style="dashed"/>
      <right style="thin"/>
      <top style="thick"/>
      <bottom style="thin"/>
    </border>
    <border>
      <left style="dashed"/>
      <right style="thick"/>
      <top style="thick"/>
      <bottom style="thin"/>
    </border>
    <border>
      <left style="thick"/>
      <right>
        <color indexed="63"/>
      </right>
      <top style="thick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20" fillId="0" borderId="1" xfId="0" applyFont="1" applyFill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169" fontId="1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169" fontId="1" fillId="0" borderId="20" xfId="0" applyNumberFormat="1" applyFont="1" applyFill="1" applyBorder="1" applyAlignment="1">
      <alignment horizontal="center"/>
    </xf>
    <xf numFmtId="169" fontId="9" fillId="0" borderId="21" xfId="0" applyNumberFormat="1" applyFont="1" applyFill="1" applyBorder="1" applyAlignment="1">
      <alignment horizontal="center"/>
    </xf>
    <xf numFmtId="169" fontId="0" fillId="2" borderId="22" xfId="0" applyNumberFormat="1" applyFont="1" applyFill="1" applyBorder="1" applyAlignment="1">
      <alignment horizontal="center"/>
    </xf>
    <xf numFmtId="169" fontId="0" fillId="2" borderId="23" xfId="0" applyNumberFormat="1" applyFont="1" applyFill="1" applyBorder="1" applyAlignment="1">
      <alignment horizontal="center"/>
    </xf>
    <xf numFmtId="169" fontId="7" fillId="3" borderId="22" xfId="0" applyNumberFormat="1" applyFont="1" applyFill="1" applyBorder="1" applyAlignment="1">
      <alignment horizontal="center"/>
    </xf>
    <xf numFmtId="169" fontId="10" fillId="3" borderId="23" xfId="0" applyNumberFormat="1" applyFont="1" applyFill="1" applyBorder="1" applyAlignment="1">
      <alignment horizontal="center"/>
    </xf>
    <xf numFmtId="169" fontId="7" fillId="0" borderId="22" xfId="0" applyNumberFormat="1" applyFont="1" applyFill="1" applyBorder="1" applyAlignment="1">
      <alignment horizontal="center"/>
    </xf>
    <xf numFmtId="169" fontId="10" fillId="0" borderId="23" xfId="0" applyNumberFormat="1" applyFont="1" applyFill="1" applyBorder="1" applyAlignment="1">
      <alignment horizontal="center"/>
    </xf>
    <xf numFmtId="169" fontId="0" fillId="0" borderId="22" xfId="0" applyNumberFormat="1" applyFont="1" applyFill="1" applyBorder="1" applyAlignment="1">
      <alignment horizontal="center"/>
    </xf>
    <xf numFmtId="169" fontId="12" fillId="0" borderId="23" xfId="0" applyNumberFormat="1" applyFont="1" applyFill="1" applyBorder="1" applyAlignment="1">
      <alignment horizontal="center"/>
    </xf>
    <xf numFmtId="169" fontId="0" fillId="3" borderId="22" xfId="0" applyNumberFormat="1" applyFont="1" applyFill="1" applyBorder="1" applyAlignment="1">
      <alignment horizontal="center"/>
    </xf>
    <xf numFmtId="169" fontId="0" fillId="3" borderId="23" xfId="0" applyNumberFormat="1" applyFont="1" applyFill="1" applyBorder="1" applyAlignment="1">
      <alignment horizontal="center"/>
    </xf>
    <xf numFmtId="169" fontId="0" fillId="2" borderId="22" xfId="0" applyNumberFormat="1" applyFont="1" applyFill="1" applyBorder="1" applyAlignment="1">
      <alignment horizontal="center"/>
    </xf>
    <xf numFmtId="169" fontId="12" fillId="2" borderId="23" xfId="0" applyNumberFormat="1" applyFont="1" applyFill="1" applyBorder="1" applyAlignment="1">
      <alignment horizontal="center"/>
    </xf>
    <xf numFmtId="169" fontId="12" fillId="3" borderId="23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69" fontId="0" fillId="2" borderId="25" xfId="0" applyNumberFormat="1" applyFont="1" applyFill="1" applyBorder="1" applyAlignment="1">
      <alignment horizontal="center"/>
    </xf>
    <xf numFmtId="169" fontId="12" fillId="2" borderId="26" xfId="0" applyNumberFormat="1" applyFont="1" applyFill="1" applyBorder="1" applyAlignment="1">
      <alignment horizontal="center"/>
    </xf>
    <xf numFmtId="169" fontId="0" fillId="3" borderId="27" xfId="0" applyNumberFormat="1" applyFont="1" applyFill="1" applyBorder="1" applyAlignment="1">
      <alignment horizontal="center"/>
    </xf>
    <xf numFmtId="169" fontId="12" fillId="3" borderId="28" xfId="0" applyNumberFormat="1" applyFont="1" applyFill="1" applyBorder="1" applyAlignment="1">
      <alignment horizontal="center"/>
    </xf>
    <xf numFmtId="169" fontId="0" fillId="0" borderId="23" xfId="0" applyNumberFormat="1" applyFont="1" applyFill="1" applyBorder="1" applyAlignment="1">
      <alignment horizontal="center"/>
    </xf>
    <xf numFmtId="169" fontId="0" fillId="0" borderId="29" xfId="0" applyNumberFormat="1" applyFont="1" applyFill="1" applyBorder="1" applyAlignment="1">
      <alignment horizontal="center"/>
    </xf>
    <xf numFmtId="169" fontId="0" fillId="0" borderId="30" xfId="0" applyNumberFormat="1" applyFont="1" applyFill="1" applyBorder="1" applyAlignment="1">
      <alignment horizontal="center"/>
    </xf>
    <xf numFmtId="169" fontId="0" fillId="2" borderId="27" xfId="0" applyNumberFormat="1" applyFont="1" applyFill="1" applyBorder="1" applyAlignment="1">
      <alignment horizontal="center"/>
    </xf>
    <xf numFmtId="169" fontId="12" fillId="2" borderId="28" xfId="0" applyNumberFormat="1" applyFont="1" applyFill="1" applyBorder="1" applyAlignment="1">
      <alignment horizontal="center"/>
    </xf>
    <xf numFmtId="169" fontId="9" fillId="0" borderId="31" xfId="0" applyNumberFormat="1" applyFont="1" applyFill="1" applyBorder="1" applyAlignment="1">
      <alignment horizontal="center"/>
    </xf>
    <xf numFmtId="169" fontId="12" fillId="2" borderId="32" xfId="0" applyNumberFormat="1" applyFont="1" applyFill="1" applyBorder="1" applyAlignment="1">
      <alignment horizontal="center"/>
    </xf>
    <xf numFmtId="169" fontId="10" fillId="3" borderId="22" xfId="0" applyNumberFormat="1" applyFont="1" applyFill="1" applyBorder="1" applyAlignment="1">
      <alignment horizontal="center"/>
    </xf>
    <xf numFmtId="169" fontId="10" fillId="3" borderId="32" xfId="0" applyNumberFormat="1" applyFont="1" applyFill="1" applyBorder="1" applyAlignment="1">
      <alignment horizontal="center"/>
    </xf>
    <xf numFmtId="169" fontId="10" fillId="0" borderId="32" xfId="0" applyNumberFormat="1" applyFont="1" applyFill="1" applyBorder="1" applyAlignment="1">
      <alignment horizontal="center"/>
    </xf>
    <xf numFmtId="169" fontId="12" fillId="0" borderId="22" xfId="0" applyNumberFormat="1" applyFont="1" applyFill="1" applyBorder="1" applyAlignment="1">
      <alignment horizontal="center"/>
    </xf>
    <xf numFmtId="169" fontId="12" fillId="0" borderId="32" xfId="0" applyNumberFormat="1" applyFont="1" applyFill="1" applyBorder="1" applyAlignment="1">
      <alignment horizontal="center"/>
    </xf>
    <xf numFmtId="169" fontId="12" fillId="3" borderId="22" xfId="0" applyNumberFormat="1" applyFont="1" applyFill="1" applyBorder="1" applyAlignment="1">
      <alignment horizontal="center"/>
    </xf>
    <xf numFmtId="169" fontId="12" fillId="3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169" fontId="12" fillId="2" borderId="22" xfId="0" applyNumberFormat="1" applyFont="1" applyFill="1" applyBorder="1" applyAlignment="1">
      <alignment horizontal="center"/>
    </xf>
    <xf numFmtId="169" fontId="12" fillId="2" borderId="25" xfId="0" applyNumberFormat="1" applyFont="1" applyFill="1" applyBorder="1" applyAlignment="1">
      <alignment horizontal="center"/>
    </xf>
    <xf numFmtId="169" fontId="12" fillId="2" borderId="33" xfId="0" applyNumberFormat="1" applyFont="1" applyFill="1" applyBorder="1" applyAlignment="1">
      <alignment horizontal="center"/>
    </xf>
    <xf numFmtId="169" fontId="12" fillId="3" borderId="27" xfId="0" applyNumberFormat="1" applyFont="1" applyFill="1" applyBorder="1" applyAlignment="1">
      <alignment horizontal="center"/>
    </xf>
    <xf numFmtId="169" fontId="12" fillId="3" borderId="34" xfId="0" applyNumberFormat="1" applyFont="1" applyFill="1" applyBorder="1" applyAlignment="1">
      <alignment horizontal="center"/>
    </xf>
    <xf numFmtId="169" fontId="0" fillId="0" borderId="32" xfId="0" applyNumberFormat="1" applyFont="1" applyFill="1" applyBorder="1" applyAlignment="1">
      <alignment horizontal="center"/>
    </xf>
    <xf numFmtId="169" fontId="0" fillId="2" borderId="25" xfId="0" applyNumberFormat="1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 horizontal="center"/>
    </xf>
    <xf numFmtId="169" fontId="12" fillId="2" borderId="27" xfId="0" applyNumberFormat="1" applyFont="1" applyFill="1" applyBorder="1" applyAlignment="1">
      <alignment horizontal="center"/>
    </xf>
    <xf numFmtId="169" fontId="12" fillId="2" borderId="34" xfId="0" applyNumberFormat="1" applyFont="1" applyFill="1" applyBorder="1" applyAlignment="1">
      <alignment horizontal="center"/>
    </xf>
    <xf numFmtId="169" fontId="0" fillId="3" borderId="3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169" fontId="0" fillId="3" borderId="22" xfId="0" applyNumberFormat="1" applyFont="1" applyFill="1" applyBorder="1" applyAlignment="1">
      <alignment horizontal="center"/>
    </xf>
    <xf numFmtId="169" fontId="7" fillId="0" borderId="23" xfId="0" applyNumberFormat="1" applyFont="1" applyFill="1" applyBorder="1" applyAlignment="1">
      <alignment horizontal="center"/>
    </xf>
    <xf numFmtId="169" fontId="0" fillId="2" borderId="32" xfId="0" applyNumberFormat="1" applyFont="1" applyFill="1" applyBorder="1" applyAlignment="1">
      <alignment horizontal="center"/>
    </xf>
    <xf numFmtId="169" fontId="7" fillId="0" borderId="32" xfId="0" applyNumberFormat="1" applyFont="1" applyFill="1" applyBorder="1" applyAlignment="1">
      <alignment horizontal="center"/>
    </xf>
    <xf numFmtId="169" fontId="0" fillId="3" borderId="23" xfId="0" applyNumberFormat="1" applyFont="1" applyFill="1" applyBorder="1" applyAlignment="1">
      <alignment horizontal="center"/>
    </xf>
    <xf numFmtId="169" fontId="0" fillId="3" borderId="32" xfId="0" applyNumberFormat="1" applyFont="1" applyFill="1" applyBorder="1" applyAlignment="1">
      <alignment horizontal="center"/>
    </xf>
    <xf numFmtId="169" fontId="0" fillId="3" borderId="3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9" fontId="0" fillId="2" borderId="37" xfId="0" applyNumberFormat="1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169" fontId="0" fillId="0" borderId="40" xfId="0" applyNumberFormat="1" applyFont="1" applyFill="1" applyBorder="1" applyAlignment="1">
      <alignment horizontal="center"/>
    </xf>
    <xf numFmtId="169" fontId="12" fillId="0" borderId="41" xfId="0" applyNumberFormat="1" applyFont="1" applyFill="1" applyBorder="1" applyAlignment="1">
      <alignment horizontal="center"/>
    </xf>
    <xf numFmtId="169" fontId="12" fillId="0" borderId="42" xfId="0" applyNumberFormat="1" applyFont="1" applyFill="1" applyBorder="1" applyAlignment="1">
      <alignment horizontal="center"/>
    </xf>
    <xf numFmtId="0" fontId="0" fillId="0" borderId="39" xfId="0" applyFont="1" applyFill="1" applyBorder="1" applyAlignment="1" quotePrefix="1">
      <alignment horizontal="center"/>
    </xf>
    <xf numFmtId="0" fontId="0" fillId="0" borderId="39" xfId="0" applyFont="1" applyFill="1" applyBorder="1" applyAlignment="1">
      <alignment horizontal="left"/>
    </xf>
    <xf numFmtId="169" fontId="0" fillId="0" borderId="41" xfId="0" applyNumberFormat="1" applyFont="1" applyFill="1" applyBorder="1" applyAlignment="1">
      <alignment horizontal="center"/>
    </xf>
    <xf numFmtId="169" fontId="0" fillId="0" borderId="42" xfId="0" applyNumberFormat="1" applyFont="1" applyFill="1" applyBorder="1" applyAlignment="1">
      <alignment horizontal="center"/>
    </xf>
    <xf numFmtId="169" fontId="24" fillId="0" borderId="43" xfId="0" applyNumberFormat="1" applyFont="1" applyFill="1" applyBorder="1" applyAlignment="1" quotePrefix="1">
      <alignment horizontal="center" vertical="center"/>
    </xf>
    <xf numFmtId="169" fontId="24" fillId="0" borderId="44" xfId="0" applyNumberFormat="1" applyFont="1" applyFill="1" applyBorder="1" applyAlignment="1" quotePrefix="1">
      <alignment horizontal="center" vertical="center"/>
    </xf>
    <xf numFmtId="169" fontId="24" fillId="0" borderId="0" xfId="0" applyNumberFormat="1" applyFont="1" applyFill="1" applyBorder="1" applyAlignment="1">
      <alignment horizontal="center"/>
    </xf>
    <xf numFmtId="169" fontId="26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Border="1" applyAlignment="1">
      <alignment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center" vertical="center"/>
    </xf>
    <xf numFmtId="169" fontId="27" fillId="0" borderId="46" xfId="0" applyNumberFormat="1" applyFont="1" applyFill="1" applyBorder="1" applyAlignment="1">
      <alignment horizontal="center" vertical="center"/>
    </xf>
    <xf numFmtId="169" fontId="27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25" fillId="0" borderId="49" xfId="0" applyFont="1" applyBorder="1" applyAlignment="1">
      <alignment horizontal="center" vertical="center"/>
    </xf>
    <xf numFmtId="169" fontId="0" fillId="2" borderId="37" xfId="0" applyNumberFormat="1" applyFont="1" applyFill="1" applyBorder="1" applyAlignment="1">
      <alignment horizontal="center"/>
    </xf>
    <xf numFmtId="169" fontId="0" fillId="3" borderId="37" xfId="0" applyNumberFormat="1" applyFont="1" applyFill="1" applyBorder="1" applyAlignment="1">
      <alignment horizontal="center"/>
    </xf>
    <xf numFmtId="169" fontId="7" fillId="0" borderId="37" xfId="0" applyNumberFormat="1" applyFont="1" applyFill="1" applyBorder="1" applyAlignment="1">
      <alignment horizontal="center"/>
    </xf>
    <xf numFmtId="169" fontId="0" fillId="0" borderId="37" xfId="0" applyNumberFormat="1" applyFont="1" applyFill="1" applyBorder="1" applyAlignment="1">
      <alignment horizontal="center"/>
    </xf>
    <xf numFmtId="4" fontId="24" fillId="0" borderId="43" xfId="0" applyNumberFormat="1" applyFont="1" applyFill="1" applyBorder="1" applyAlignment="1" quotePrefix="1">
      <alignment horizontal="center" vertical="center"/>
    </xf>
    <xf numFmtId="4" fontId="24" fillId="0" borderId="44" xfId="0" applyNumberFormat="1" applyFont="1" applyFill="1" applyBorder="1" applyAlignment="1" quotePrefix="1">
      <alignment horizontal="center" vertical="center"/>
    </xf>
    <xf numFmtId="4" fontId="8" fillId="2" borderId="22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32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center"/>
    </xf>
    <xf numFmtId="4" fontId="29" fillId="3" borderId="23" xfId="0" applyNumberFormat="1" applyFont="1" applyFill="1" applyBorder="1" applyAlignment="1">
      <alignment horizontal="center"/>
    </xf>
    <xf numFmtId="4" fontId="29" fillId="3" borderId="32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3" xfId="0" applyNumberFormat="1" applyFont="1" applyFill="1" applyBorder="1" applyAlignment="1">
      <alignment horizontal="center"/>
    </xf>
    <xf numFmtId="4" fontId="30" fillId="0" borderId="32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4" fontId="29" fillId="0" borderId="41" xfId="0" applyNumberFormat="1" applyFont="1" applyFill="1" applyBorder="1" applyAlignment="1">
      <alignment horizontal="center"/>
    </xf>
    <xf numFmtId="4" fontId="29" fillId="0" borderId="4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3" borderId="37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29" fillId="0" borderId="23" xfId="0" applyNumberFormat="1" applyFont="1" applyFill="1" applyBorder="1" applyAlignment="1">
      <alignment horizontal="center"/>
    </xf>
    <xf numFmtId="4" fontId="29" fillId="0" borderId="32" xfId="0" applyNumberFormat="1" applyFont="1" applyFill="1" applyBorder="1" applyAlignment="1">
      <alignment horizontal="center"/>
    </xf>
    <xf numFmtId="4" fontId="29" fillId="2" borderId="23" xfId="0" applyNumberFormat="1" applyFont="1" applyFill="1" applyBorder="1" applyAlignment="1">
      <alignment horizontal="center"/>
    </xf>
    <xf numFmtId="4" fontId="29" fillId="2" borderId="32" xfId="0" applyNumberFormat="1" applyFont="1" applyFill="1" applyBorder="1" applyAlignment="1">
      <alignment horizontal="center"/>
    </xf>
    <xf numFmtId="4" fontId="8" fillId="3" borderId="23" xfId="0" applyNumberFormat="1" applyFont="1" applyFill="1" applyBorder="1" applyAlignment="1">
      <alignment horizontal="center"/>
    </xf>
    <xf numFmtId="4" fontId="8" fillId="3" borderId="3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4" fontId="8" fillId="2" borderId="37" xfId="0" applyNumberFormat="1" applyFont="1" applyFill="1" applyBorder="1" applyAlignment="1">
      <alignment horizontal="center"/>
    </xf>
    <xf numFmtId="4" fontId="30" fillId="3" borderId="22" xfId="0" applyNumberFormat="1" applyFont="1" applyFill="1" applyBorder="1" applyAlignment="1">
      <alignment horizontal="center"/>
    </xf>
    <xf numFmtId="4" fontId="31" fillId="3" borderId="23" xfId="0" applyNumberFormat="1" applyFont="1" applyFill="1" applyBorder="1" applyAlignment="1">
      <alignment horizontal="center"/>
    </xf>
    <xf numFmtId="4" fontId="31" fillId="3" borderId="22" xfId="0" applyNumberFormat="1" applyFont="1" applyFill="1" applyBorder="1" applyAlignment="1">
      <alignment horizontal="center"/>
    </xf>
    <xf numFmtId="4" fontId="31" fillId="3" borderId="32" xfId="0" applyNumberFormat="1" applyFont="1" applyFill="1" applyBorder="1" applyAlignment="1">
      <alignment horizontal="center"/>
    </xf>
    <xf numFmtId="4" fontId="31" fillId="0" borderId="23" xfId="0" applyNumberFormat="1" applyFont="1" applyFill="1" applyBorder="1" applyAlignment="1">
      <alignment horizontal="center"/>
    </xf>
    <xf numFmtId="4" fontId="31" fillId="0" borderId="32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30" fillId="0" borderId="37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29" fillId="3" borderId="22" xfId="0" applyNumberFormat="1" applyFont="1" applyFill="1" applyBorder="1" applyAlignment="1">
      <alignment horizontal="center"/>
    </xf>
    <xf numFmtId="4" fontId="29" fillId="2" borderId="22" xfId="0" applyNumberFormat="1" applyFont="1" applyFill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4" fontId="29" fillId="2" borderId="26" xfId="0" applyNumberFormat="1" applyFont="1" applyFill="1" applyBorder="1" applyAlignment="1">
      <alignment horizontal="center"/>
    </xf>
    <xf numFmtId="4" fontId="29" fillId="2" borderId="25" xfId="0" applyNumberFormat="1" applyFont="1" applyFill="1" applyBorder="1" applyAlignment="1">
      <alignment horizontal="center"/>
    </xf>
    <xf numFmtId="4" fontId="29" fillId="2" borderId="33" xfId="0" applyNumberFormat="1" applyFont="1" applyFill="1" applyBorder="1" applyAlignment="1">
      <alignment horizontal="center"/>
    </xf>
    <xf numFmtId="4" fontId="8" fillId="3" borderId="27" xfId="0" applyNumberFormat="1" applyFont="1" applyFill="1" applyBorder="1" applyAlignment="1">
      <alignment horizontal="center"/>
    </xf>
    <xf numFmtId="4" fontId="29" fillId="3" borderId="28" xfId="0" applyNumberFormat="1" applyFont="1" applyFill="1" applyBorder="1" applyAlignment="1">
      <alignment horizontal="center"/>
    </xf>
    <xf numFmtId="4" fontId="29" fillId="3" borderId="27" xfId="0" applyNumberFormat="1" applyFont="1" applyFill="1" applyBorder="1" applyAlignment="1">
      <alignment horizontal="center"/>
    </xf>
    <xf numFmtId="4" fontId="29" fillId="3" borderId="34" xfId="0" applyNumberFormat="1" applyFont="1" applyFill="1" applyBorder="1" applyAlignment="1">
      <alignment horizontal="center"/>
    </xf>
    <xf numFmtId="4" fontId="29" fillId="2" borderId="34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2" borderId="27" xfId="0" applyNumberFormat="1" applyFont="1" applyFill="1" applyBorder="1" applyAlignment="1">
      <alignment horizontal="center"/>
    </xf>
    <xf numFmtId="4" fontId="29" fillId="2" borderId="28" xfId="0" applyNumberFormat="1" applyFont="1" applyFill="1" applyBorder="1" applyAlignment="1">
      <alignment horizontal="center"/>
    </xf>
    <xf numFmtId="4" fontId="29" fillId="2" borderId="27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center" vertical="center"/>
    </xf>
    <xf numFmtId="4" fontId="32" fillId="0" borderId="46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/>
    </xf>
    <xf numFmtId="169" fontId="33" fillId="0" borderId="0" xfId="0" applyNumberFormat="1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" fontId="33" fillId="0" borderId="43" xfId="0" applyNumberFormat="1" applyFont="1" applyFill="1" applyBorder="1" applyAlignment="1" quotePrefix="1">
      <alignment horizontal="center" vertical="center"/>
    </xf>
    <xf numFmtId="4" fontId="33" fillId="0" borderId="44" xfId="0" applyNumberFormat="1" applyFont="1" applyFill="1" applyBorder="1" applyAlignment="1" quotePrefix="1">
      <alignment horizontal="center" vertical="center"/>
    </xf>
    <xf numFmtId="0" fontId="24" fillId="0" borderId="49" xfId="0" applyFont="1" applyFill="1" applyBorder="1" applyAlignment="1" quotePrefix="1">
      <alignment horizontal="center" vertical="center"/>
    </xf>
    <xf numFmtId="4" fontId="33" fillId="0" borderId="49" xfId="0" applyNumberFormat="1" applyFont="1" applyFill="1" applyBorder="1" applyAlignment="1" quotePrefix="1">
      <alignment horizontal="center" vertical="center"/>
    </xf>
    <xf numFmtId="169" fontId="8" fillId="2" borderId="22" xfId="0" applyNumberFormat="1" applyFont="1" applyFill="1" applyBorder="1" applyAlignment="1">
      <alignment horizontal="center"/>
    </xf>
    <xf numFmtId="169" fontId="8" fillId="2" borderId="23" xfId="0" applyNumberFormat="1" applyFont="1" applyFill="1" applyBorder="1" applyAlignment="1">
      <alignment horizontal="center"/>
    </xf>
    <xf numFmtId="169" fontId="8" fillId="2" borderId="32" xfId="0" applyNumberFormat="1" applyFont="1" applyFill="1" applyBorder="1" applyAlignment="1">
      <alignment horizontal="center"/>
    </xf>
    <xf numFmtId="169" fontId="8" fillId="3" borderId="22" xfId="0" applyNumberFormat="1" applyFont="1" applyFill="1" applyBorder="1" applyAlignment="1">
      <alignment horizontal="center"/>
    </xf>
    <xf numFmtId="169" fontId="29" fillId="3" borderId="23" xfId="0" applyNumberFormat="1" applyFont="1" applyFill="1" applyBorder="1" applyAlignment="1">
      <alignment horizontal="center"/>
    </xf>
    <xf numFmtId="169" fontId="29" fillId="3" borderId="32" xfId="0" applyNumberFormat="1" applyFont="1" applyFill="1" applyBorder="1" applyAlignment="1">
      <alignment horizontal="center"/>
    </xf>
    <xf numFmtId="169" fontId="30" fillId="0" borderId="22" xfId="0" applyNumberFormat="1" applyFont="1" applyFill="1" applyBorder="1" applyAlignment="1">
      <alignment horizontal="center"/>
    </xf>
    <xf numFmtId="169" fontId="30" fillId="0" borderId="23" xfId="0" applyNumberFormat="1" applyFont="1" applyFill="1" applyBorder="1" applyAlignment="1">
      <alignment horizontal="center"/>
    </xf>
    <xf numFmtId="169" fontId="30" fillId="0" borderId="32" xfId="0" applyNumberFormat="1" applyFont="1" applyFill="1" applyBorder="1" applyAlignment="1">
      <alignment horizontal="center"/>
    </xf>
    <xf numFmtId="169" fontId="8" fillId="0" borderId="40" xfId="0" applyNumberFormat="1" applyFont="1" applyFill="1" applyBorder="1" applyAlignment="1">
      <alignment horizontal="center"/>
    </xf>
    <xf numFmtId="169" fontId="29" fillId="0" borderId="41" xfId="0" applyNumberFormat="1" applyFont="1" applyFill="1" applyBorder="1" applyAlignment="1">
      <alignment horizontal="center"/>
    </xf>
    <xf numFmtId="169" fontId="29" fillId="0" borderId="42" xfId="0" applyNumberFormat="1" applyFont="1" applyFill="1" applyBorder="1" applyAlignment="1">
      <alignment horizontal="center"/>
    </xf>
    <xf numFmtId="169" fontId="33" fillId="0" borderId="43" xfId="0" applyNumberFormat="1" applyFont="1" applyFill="1" applyBorder="1" applyAlignment="1" quotePrefix="1">
      <alignment horizontal="center" vertical="center"/>
    </xf>
    <xf numFmtId="169" fontId="33" fillId="0" borderId="44" xfId="0" applyNumberFormat="1" applyFont="1" applyFill="1" applyBorder="1" applyAlignment="1" quotePrefix="1">
      <alignment horizontal="center" vertical="center"/>
    </xf>
    <xf numFmtId="169" fontId="8" fillId="3" borderId="37" xfId="0" applyNumberFormat="1" applyFont="1" applyFill="1" applyBorder="1" applyAlignment="1">
      <alignment horizontal="center"/>
    </xf>
    <xf numFmtId="169" fontId="8" fillId="0" borderId="22" xfId="0" applyNumberFormat="1" applyFont="1" applyFill="1" applyBorder="1" applyAlignment="1">
      <alignment horizontal="center"/>
    </xf>
    <xf numFmtId="169" fontId="29" fillId="0" borderId="23" xfId="0" applyNumberFormat="1" applyFont="1" applyFill="1" applyBorder="1" applyAlignment="1">
      <alignment horizontal="center"/>
    </xf>
    <xf numFmtId="169" fontId="29" fillId="0" borderId="32" xfId="0" applyNumberFormat="1" applyFont="1" applyFill="1" applyBorder="1" applyAlignment="1">
      <alignment horizontal="center"/>
    </xf>
    <xf numFmtId="169" fontId="29" fillId="2" borderId="23" xfId="0" applyNumberFormat="1" applyFont="1" applyFill="1" applyBorder="1" applyAlignment="1">
      <alignment horizontal="center"/>
    </xf>
    <xf numFmtId="169" fontId="29" fillId="2" borderId="32" xfId="0" applyNumberFormat="1" applyFont="1" applyFill="1" applyBorder="1" applyAlignment="1">
      <alignment horizontal="center"/>
    </xf>
    <xf numFmtId="169" fontId="8" fillId="3" borderId="23" xfId="0" applyNumberFormat="1" applyFont="1" applyFill="1" applyBorder="1" applyAlignment="1">
      <alignment horizontal="center"/>
    </xf>
    <xf numFmtId="169" fontId="8" fillId="3" borderId="32" xfId="0" applyNumberFormat="1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69" fontId="8" fillId="0" borderId="32" xfId="0" applyNumberFormat="1" applyFont="1" applyFill="1" applyBorder="1" applyAlignment="1">
      <alignment horizontal="center"/>
    </xf>
    <xf numFmtId="169" fontId="8" fillId="0" borderId="41" xfId="0" applyNumberFormat="1" applyFont="1" applyFill="1" applyBorder="1" applyAlignment="1">
      <alignment horizontal="center"/>
    </xf>
    <xf numFmtId="169" fontId="8" fillId="0" borderId="42" xfId="0" applyNumberFormat="1" applyFont="1" applyFill="1" applyBorder="1" applyAlignment="1">
      <alignment horizontal="center"/>
    </xf>
    <xf numFmtId="169" fontId="8" fillId="2" borderId="37" xfId="0" applyNumberFormat="1" applyFont="1" applyFill="1" applyBorder="1" applyAlignment="1">
      <alignment horizontal="center"/>
    </xf>
    <xf numFmtId="169" fontId="30" fillId="3" borderId="22" xfId="0" applyNumberFormat="1" applyFont="1" applyFill="1" applyBorder="1" applyAlignment="1">
      <alignment horizontal="center"/>
    </xf>
    <xf numFmtId="169" fontId="31" fillId="3" borderId="23" xfId="0" applyNumberFormat="1" applyFont="1" applyFill="1" applyBorder="1" applyAlignment="1">
      <alignment horizontal="center"/>
    </xf>
    <xf numFmtId="169" fontId="31" fillId="3" borderId="22" xfId="0" applyNumberFormat="1" applyFont="1" applyFill="1" applyBorder="1" applyAlignment="1">
      <alignment horizontal="center"/>
    </xf>
    <xf numFmtId="169" fontId="31" fillId="3" borderId="32" xfId="0" applyNumberFormat="1" applyFont="1" applyFill="1" applyBorder="1" applyAlignment="1">
      <alignment horizontal="center"/>
    </xf>
    <xf numFmtId="169" fontId="31" fillId="0" borderId="23" xfId="0" applyNumberFormat="1" applyFont="1" applyFill="1" applyBorder="1" applyAlignment="1">
      <alignment horizontal="center"/>
    </xf>
    <xf numFmtId="169" fontId="31" fillId="0" borderId="3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69" fontId="30" fillId="0" borderId="37" xfId="0" applyNumberFormat="1" applyFont="1" applyFill="1" applyBorder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69" fontId="28" fillId="0" borderId="0" xfId="0" applyNumberFormat="1" applyFont="1" applyFill="1" applyBorder="1" applyAlignment="1">
      <alignment/>
    </xf>
    <xf numFmtId="169" fontId="8" fillId="0" borderId="37" xfId="0" applyNumberFormat="1" applyFont="1" applyFill="1" applyBorder="1" applyAlignment="1">
      <alignment horizontal="center"/>
    </xf>
    <xf numFmtId="169" fontId="29" fillId="3" borderId="22" xfId="0" applyNumberFormat="1" applyFont="1" applyFill="1" applyBorder="1" applyAlignment="1">
      <alignment horizontal="center"/>
    </xf>
    <xf numFmtId="169" fontId="29" fillId="2" borderId="22" xfId="0" applyNumberFormat="1" applyFont="1" applyFill="1" applyBorder="1" applyAlignment="1">
      <alignment horizontal="center"/>
    </xf>
    <xf numFmtId="169" fontId="8" fillId="2" borderId="25" xfId="0" applyNumberFormat="1" applyFont="1" applyFill="1" applyBorder="1" applyAlignment="1">
      <alignment horizontal="center"/>
    </xf>
    <xf numFmtId="169" fontId="29" fillId="2" borderId="26" xfId="0" applyNumberFormat="1" applyFont="1" applyFill="1" applyBorder="1" applyAlignment="1">
      <alignment horizontal="center"/>
    </xf>
    <xf numFmtId="169" fontId="29" fillId="2" borderId="25" xfId="0" applyNumberFormat="1" applyFont="1" applyFill="1" applyBorder="1" applyAlignment="1">
      <alignment horizontal="center"/>
    </xf>
    <xf numFmtId="169" fontId="29" fillId="2" borderId="33" xfId="0" applyNumberFormat="1" applyFont="1" applyFill="1" applyBorder="1" applyAlignment="1">
      <alignment horizontal="center"/>
    </xf>
    <xf numFmtId="169" fontId="8" fillId="3" borderId="27" xfId="0" applyNumberFormat="1" applyFont="1" applyFill="1" applyBorder="1" applyAlignment="1">
      <alignment horizontal="center"/>
    </xf>
    <xf numFmtId="169" fontId="29" fillId="3" borderId="28" xfId="0" applyNumberFormat="1" applyFont="1" applyFill="1" applyBorder="1" applyAlignment="1">
      <alignment horizontal="center"/>
    </xf>
    <xf numFmtId="169" fontId="29" fillId="3" borderId="27" xfId="0" applyNumberFormat="1" applyFont="1" applyFill="1" applyBorder="1" applyAlignment="1">
      <alignment horizontal="center"/>
    </xf>
    <xf numFmtId="169" fontId="29" fillId="3" borderId="34" xfId="0" applyNumberFormat="1" applyFont="1" applyFill="1" applyBorder="1" applyAlignment="1">
      <alignment horizontal="center"/>
    </xf>
    <xf numFmtId="169" fontId="29" fillId="2" borderId="34" xfId="0" applyNumberFormat="1" applyFont="1" applyFill="1" applyBorder="1" applyAlignment="1">
      <alignment horizontal="center"/>
    </xf>
    <xf numFmtId="169" fontId="8" fillId="0" borderId="29" xfId="0" applyNumberFormat="1" applyFont="1" applyFill="1" applyBorder="1" applyAlignment="1">
      <alignment horizontal="center"/>
    </xf>
    <xf numFmtId="169" fontId="8" fillId="0" borderId="30" xfId="0" applyNumberFormat="1" applyFont="1" applyFill="1" applyBorder="1" applyAlignment="1">
      <alignment horizontal="center"/>
    </xf>
    <xf numFmtId="169" fontId="8" fillId="0" borderId="35" xfId="0" applyNumberFormat="1" applyFont="1" applyFill="1" applyBorder="1" applyAlignment="1">
      <alignment horizontal="center"/>
    </xf>
    <xf numFmtId="169" fontId="8" fillId="2" borderId="27" xfId="0" applyNumberFormat="1" applyFont="1" applyFill="1" applyBorder="1" applyAlignment="1">
      <alignment horizontal="center"/>
    </xf>
    <xf numFmtId="169" fontId="29" fillId="2" borderId="28" xfId="0" applyNumberFormat="1" applyFont="1" applyFill="1" applyBorder="1" applyAlignment="1">
      <alignment horizontal="center"/>
    </xf>
    <xf numFmtId="169" fontId="29" fillId="2" borderId="27" xfId="0" applyNumberFormat="1" applyFont="1" applyFill="1" applyBorder="1" applyAlignment="1">
      <alignment horizontal="center"/>
    </xf>
    <xf numFmtId="169" fontId="8" fillId="0" borderId="0" xfId="0" applyNumberFormat="1" applyFont="1" applyBorder="1" applyAlignment="1">
      <alignment/>
    </xf>
    <xf numFmtId="169" fontId="32" fillId="0" borderId="46" xfId="0" applyNumberFormat="1" applyFont="1" applyFill="1" applyBorder="1" applyAlignment="1">
      <alignment horizontal="center" vertical="center"/>
    </xf>
    <xf numFmtId="169" fontId="32" fillId="0" borderId="4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 quotePrefix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185</xdr:row>
      <xdr:rowOff>19050</xdr:rowOff>
    </xdr:from>
    <xdr:to>
      <xdr:col>4</xdr:col>
      <xdr:colOff>0</xdr:colOff>
      <xdr:row>185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867275" y="41690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19050</xdr:rowOff>
    </xdr:from>
    <xdr:to>
      <xdr:col>4</xdr:col>
      <xdr:colOff>0</xdr:colOff>
      <xdr:row>190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867275" y="42681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0</xdr:colOff>
      <xdr:row>196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867275" y="438626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19050</xdr:rowOff>
    </xdr:from>
    <xdr:to>
      <xdr:col>4</xdr:col>
      <xdr:colOff>0</xdr:colOff>
      <xdr:row>197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867275" y="44062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198</xdr:row>
      <xdr:rowOff>19050</xdr:rowOff>
    </xdr:from>
    <xdr:to>
      <xdr:col>4</xdr:col>
      <xdr:colOff>0</xdr:colOff>
      <xdr:row>198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867275" y="442626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19050</xdr:rowOff>
    </xdr:from>
    <xdr:to>
      <xdr:col>4</xdr:col>
      <xdr:colOff>0</xdr:colOff>
      <xdr:row>210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867275" y="466344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217</xdr:row>
      <xdr:rowOff>19050</xdr:rowOff>
    </xdr:from>
    <xdr:to>
      <xdr:col>4</xdr:col>
      <xdr:colOff>0</xdr:colOff>
      <xdr:row>217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867275" y="480250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220</xdr:row>
      <xdr:rowOff>19050</xdr:rowOff>
    </xdr:from>
    <xdr:to>
      <xdr:col>4</xdr:col>
      <xdr:colOff>0</xdr:colOff>
      <xdr:row>220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867275" y="486156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19050</xdr:rowOff>
    </xdr:from>
    <xdr:to>
      <xdr:col>4</xdr:col>
      <xdr:colOff>0</xdr:colOff>
      <xdr:row>225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4867275" y="496062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199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4867275" y="444627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0</xdr:rowOff>
    </xdr:from>
    <xdr:to>
      <xdr:col>4</xdr:col>
      <xdr:colOff>0</xdr:colOff>
      <xdr:row>211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867275" y="4681537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19050</xdr:rowOff>
    </xdr:from>
    <xdr:to>
      <xdr:col>4</xdr:col>
      <xdr:colOff>0</xdr:colOff>
      <xdr:row>185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4867275" y="41690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19050</xdr:rowOff>
    </xdr:from>
    <xdr:to>
      <xdr:col>4</xdr:col>
      <xdr:colOff>0</xdr:colOff>
      <xdr:row>190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4867275" y="42681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0</xdr:colOff>
      <xdr:row>196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4867275" y="438626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19050</xdr:rowOff>
    </xdr:from>
    <xdr:to>
      <xdr:col>4</xdr:col>
      <xdr:colOff>0</xdr:colOff>
      <xdr:row>197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4867275" y="44062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198</xdr:row>
      <xdr:rowOff>19050</xdr:rowOff>
    </xdr:from>
    <xdr:to>
      <xdr:col>4</xdr:col>
      <xdr:colOff>0</xdr:colOff>
      <xdr:row>198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4867275" y="442626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19050</xdr:rowOff>
    </xdr:from>
    <xdr:to>
      <xdr:col>4</xdr:col>
      <xdr:colOff>0</xdr:colOff>
      <xdr:row>210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4867275" y="466344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217</xdr:row>
      <xdr:rowOff>19050</xdr:rowOff>
    </xdr:from>
    <xdr:to>
      <xdr:col>4</xdr:col>
      <xdr:colOff>0</xdr:colOff>
      <xdr:row>217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4867275" y="480250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220</xdr:row>
      <xdr:rowOff>19050</xdr:rowOff>
    </xdr:from>
    <xdr:to>
      <xdr:col>4</xdr:col>
      <xdr:colOff>0</xdr:colOff>
      <xdr:row>220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4867275" y="486156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19050</xdr:rowOff>
    </xdr:from>
    <xdr:to>
      <xdr:col>4</xdr:col>
      <xdr:colOff>0</xdr:colOff>
      <xdr:row>225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4867275" y="496062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199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4867275" y="444627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0</xdr:rowOff>
    </xdr:from>
    <xdr:to>
      <xdr:col>4</xdr:col>
      <xdr:colOff>0</xdr:colOff>
      <xdr:row>211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867275" y="4681537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159</xdr:row>
      <xdr:rowOff>19050</xdr:rowOff>
    </xdr:from>
    <xdr:to>
      <xdr:col>4</xdr:col>
      <xdr:colOff>0</xdr:colOff>
      <xdr:row>159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610225" y="357092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19050</xdr:rowOff>
    </xdr:from>
    <xdr:to>
      <xdr:col>4</xdr:col>
      <xdr:colOff>0</xdr:colOff>
      <xdr:row>164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610225" y="366903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19050</xdr:rowOff>
    </xdr:from>
    <xdr:to>
      <xdr:col>4</xdr:col>
      <xdr:colOff>0</xdr:colOff>
      <xdr:row>170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610225" y="37880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19050</xdr:rowOff>
    </xdr:from>
    <xdr:to>
      <xdr:col>4</xdr:col>
      <xdr:colOff>0</xdr:colOff>
      <xdr:row>171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610225" y="380809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172</xdr:row>
      <xdr:rowOff>19050</xdr:rowOff>
    </xdr:from>
    <xdr:to>
      <xdr:col>4</xdr:col>
      <xdr:colOff>0</xdr:colOff>
      <xdr:row>172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610225" y="382809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19050</xdr:rowOff>
    </xdr:from>
    <xdr:to>
      <xdr:col>4</xdr:col>
      <xdr:colOff>0</xdr:colOff>
      <xdr:row>185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610225" y="416814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19050</xdr:rowOff>
    </xdr:from>
    <xdr:to>
      <xdr:col>4</xdr:col>
      <xdr:colOff>0</xdr:colOff>
      <xdr:row>192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610225" y="43062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0</xdr:colOff>
      <xdr:row>195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610225" y="436530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19050</xdr:rowOff>
    </xdr:from>
    <xdr:to>
      <xdr:col>4</xdr:col>
      <xdr:colOff>0</xdr:colOff>
      <xdr:row>200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5610225" y="446532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173</xdr:row>
      <xdr:rowOff>19050</xdr:rowOff>
    </xdr:from>
    <xdr:to>
      <xdr:col>4</xdr:col>
      <xdr:colOff>0</xdr:colOff>
      <xdr:row>173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5610225" y="384810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0</xdr:colOff>
      <xdr:row>186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610225" y="4186237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19050</xdr:rowOff>
    </xdr:from>
    <xdr:to>
      <xdr:col>4</xdr:col>
      <xdr:colOff>0</xdr:colOff>
      <xdr:row>159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5610225" y="357092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19050</xdr:rowOff>
    </xdr:from>
    <xdr:to>
      <xdr:col>4</xdr:col>
      <xdr:colOff>0</xdr:colOff>
      <xdr:row>164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5610225" y="366903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19050</xdr:rowOff>
    </xdr:from>
    <xdr:to>
      <xdr:col>4</xdr:col>
      <xdr:colOff>0</xdr:colOff>
      <xdr:row>170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5610225" y="37880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19050</xdr:rowOff>
    </xdr:from>
    <xdr:to>
      <xdr:col>4</xdr:col>
      <xdr:colOff>0</xdr:colOff>
      <xdr:row>171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5610225" y="380809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172</xdr:row>
      <xdr:rowOff>19050</xdr:rowOff>
    </xdr:from>
    <xdr:to>
      <xdr:col>4</xdr:col>
      <xdr:colOff>0</xdr:colOff>
      <xdr:row>172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5610225" y="382809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19050</xdr:rowOff>
    </xdr:from>
    <xdr:to>
      <xdr:col>4</xdr:col>
      <xdr:colOff>0</xdr:colOff>
      <xdr:row>185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5610225" y="416814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19050</xdr:rowOff>
    </xdr:from>
    <xdr:to>
      <xdr:col>4</xdr:col>
      <xdr:colOff>0</xdr:colOff>
      <xdr:row>192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5610225" y="43062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0</xdr:colOff>
      <xdr:row>195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5610225" y="436530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19050</xdr:rowOff>
    </xdr:from>
    <xdr:to>
      <xdr:col>4</xdr:col>
      <xdr:colOff>0</xdr:colOff>
      <xdr:row>200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610225" y="446532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173</xdr:row>
      <xdr:rowOff>19050</xdr:rowOff>
    </xdr:from>
    <xdr:to>
      <xdr:col>4</xdr:col>
      <xdr:colOff>0</xdr:colOff>
      <xdr:row>173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5610225" y="384810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0</xdr:colOff>
      <xdr:row>186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610225" y="4186237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61022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19050</xdr:rowOff>
    </xdr:from>
    <xdr:to>
      <xdr:col>4</xdr:col>
      <xdr:colOff>0</xdr:colOff>
      <xdr:row>200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5610225" y="446532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19050</xdr:rowOff>
    </xdr:from>
    <xdr:to>
      <xdr:col>4</xdr:col>
      <xdr:colOff>0</xdr:colOff>
      <xdr:row>205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5610225" y="456342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19050</xdr:rowOff>
    </xdr:from>
    <xdr:to>
      <xdr:col>4</xdr:col>
      <xdr:colOff>0</xdr:colOff>
      <xdr:row>211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5610225" y="468249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19050</xdr:rowOff>
    </xdr:from>
    <xdr:to>
      <xdr:col>4</xdr:col>
      <xdr:colOff>0</xdr:colOff>
      <xdr:row>212</xdr:row>
      <xdr:rowOff>133350</xdr:rowOff>
    </xdr:to>
    <xdr:sp>
      <xdr:nvSpPr>
        <xdr:cNvPr id="37" name="AutoShape 37"/>
        <xdr:cNvSpPr>
          <a:spLocks/>
        </xdr:cNvSpPr>
      </xdr:nvSpPr>
      <xdr:spPr>
        <a:xfrm>
          <a:off x="5610225" y="47024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19050</xdr:rowOff>
    </xdr:from>
    <xdr:to>
      <xdr:col>4</xdr:col>
      <xdr:colOff>0</xdr:colOff>
      <xdr:row>213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5610225" y="472249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19050</xdr:rowOff>
    </xdr:from>
    <xdr:to>
      <xdr:col>4</xdr:col>
      <xdr:colOff>0</xdr:colOff>
      <xdr:row>226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5610225" y="499776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19050</xdr:rowOff>
    </xdr:from>
    <xdr:to>
      <xdr:col>4</xdr:col>
      <xdr:colOff>0</xdr:colOff>
      <xdr:row>233</xdr:row>
      <xdr:rowOff>133350</xdr:rowOff>
    </xdr:to>
    <xdr:sp>
      <xdr:nvSpPr>
        <xdr:cNvPr id="40" name="AutoShape 40"/>
        <xdr:cNvSpPr>
          <a:spLocks/>
        </xdr:cNvSpPr>
      </xdr:nvSpPr>
      <xdr:spPr>
        <a:xfrm>
          <a:off x="5610225" y="518445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236</xdr:row>
      <xdr:rowOff>19050</xdr:rowOff>
    </xdr:from>
    <xdr:to>
      <xdr:col>4</xdr:col>
      <xdr:colOff>0</xdr:colOff>
      <xdr:row>236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5610225" y="52444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241</xdr:row>
      <xdr:rowOff>19050</xdr:rowOff>
    </xdr:from>
    <xdr:to>
      <xdr:col>4</xdr:col>
      <xdr:colOff>0</xdr:colOff>
      <xdr:row>241</xdr:row>
      <xdr:rowOff>133350</xdr:rowOff>
    </xdr:to>
    <xdr:sp>
      <xdr:nvSpPr>
        <xdr:cNvPr id="42" name="AutoShape 42"/>
        <xdr:cNvSpPr>
          <a:spLocks/>
        </xdr:cNvSpPr>
      </xdr:nvSpPr>
      <xdr:spPr>
        <a:xfrm>
          <a:off x="5610225" y="534447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19050</xdr:rowOff>
    </xdr:from>
    <xdr:to>
      <xdr:col>4</xdr:col>
      <xdr:colOff>0</xdr:colOff>
      <xdr:row>214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5610225" y="474249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610225" y="5062537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200</xdr:row>
      <xdr:rowOff>19050</xdr:rowOff>
    </xdr:from>
    <xdr:to>
      <xdr:col>4</xdr:col>
      <xdr:colOff>0</xdr:colOff>
      <xdr:row>200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5610225" y="446532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19050</xdr:rowOff>
    </xdr:from>
    <xdr:to>
      <xdr:col>4</xdr:col>
      <xdr:colOff>0</xdr:colOff>
      <xdr:row>205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5610225" y="456342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19050</xdr:rowOff>
    </xdr:from>
    <xdr:to>
      <xdr:col>4</xdr:col>
      <xdr:colOff>0</xdr:colOff>
      <xdr:row>211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5610225" y="468249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19050</xdr:rowOff>
    </xdr:from>
    <xdr:to>
      <xdr:col>4</xdr:col>
      <xdr:colOff>0</xdr:colOff>
      <xdr:row>212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5610225" y="47024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19050</xdr:rowOff>
    </xdr:from>
    <xdr:to>
      <xdr:col>4</xdr:col>
      <xdr:colOff>0</xdr:colOff>
      <xdr:row>213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5610225" y="472249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19050</xdr:rowOff>
    </xdr:from>
    <xdr:to>
      <xdr:col>4</xdr:col>
      <xdr:colOff>0</xdr:colOff>
      <xdr:row>226</xdr:row>
      <xdr:rowOff>133350</xdr:rowOff>
    </xdr:to>
    <xdr:sp>
      <xdr:nvSpPr>
        <xdr:cNvPr id="50" name="AutoShape 50"/>
        <xdr:cNvSpPr>
          <a:spLocks/>
        </xdr:cNvSpPr>
      </xdr:nvSpPr>
      <xdr:spPr>
        <a:xfrm>
          <a:off x="5610225" y="499776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19050</xdr:rowOff>
    </xdr:from>
    <xdr:to>
      <xdr:col>4</xdr:col>
      <xdr:colOff>0</xdr:colOff>
      <xdr:row>233</xdr:row>
      <xdr:rowOff>133350</xdr:rowOff>
    </xdr:to>
    <xdr:sp>
      <xdr:nvSpPr>
        <xdr:cNvPr id="51" name="AutoShape 51"/>
        <xdr:cNvSpPr>
          <a:spLocks/>
        </xdr:cNvSpPr>
      </xdr:nvSpPr>
      <xdr:spPr>
        <a:xfrm>
          <a:off x="5610225" y="518445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236</xdr:row>
      <xdr:rowOff>19050</xdr:rowOff>
    </xdr:from>
    <xdr:to>
      <xdr:col>4</xdr:col>
      <xdr:colOff>0</xdr:colOff>
      <xdr:row>236</xdr:row>
      <xdr:rowOff>133350</xdr:rowOff>
    </xdr:to>
    <xdr:sp>
      <xdr:nvSpPr>
        <xdr:cNvPr id="52" name="AutoShape 52"/>
        <xdr:cNvSpPr>
          <a:spLocks/>
        </xdr:cNvSpPr>
      </xdr:nvSpPr>
      <xdr:spPr>
        <a:xfrm>
          <a:off x="5610225" y="52444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241</xdr:row>
      <xdr:rowOff>19050</xdr:rowOff>
    </xdr:from>
    <xdr:to>
      <xdr:col>4</xdr:col>
      <xdr:colOff>0</xdr:colOff>
      <xdr:row>241</xdr:row>
      <xdr:rowOff>133350</xdr:rowOff>
    </xdr:to>
    <xdr:sp>
      <xdr:nvSpPr>
        <xdr:cNvPr id="53" name="AutoShape 53"/>
        <xdr:cNvSpPr>
          <a:spLocks/>
        </xdr:cNvSpPr>
      </xdr:nvSpPr>
      <xdr:spPr>
        <a:xfrm>
          <a:off x="5610225" y="534447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19050</xdr:rowOff>
    </xdr:from>
    <xdr:to>
      <xdr:col>4</xdr:col>
      <xdr:colOff>0</xdr:colOff>
      <xdr:row>214</xdr:row>
      <xdr:rowOff>133350</xdr:rowOff>
    </xdr:to>
    <xdr:sp>
      <xdr:nvSpPr>
        <xdr:cNvPr id="54" name="AutoShape 54"/>
        <xdr:cNvSpPr>
          <a:spLocks/>
        </xdr:cNvSpPr>
      </xdr:nvSpPr>
      <xdr:spPr>
        <a:xfrm>
          <a:off x="5610225" y="474249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610225" y="5062537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19050</xdr:rowOff>
    </xdr:from>
    <xdr:to>
      <xdr:col>4</xdr:col>
      <xdr:colOff>0</xdr:colOff>
      <xdr:row>184</xdr:row>
      <xdr:rowOff>133350</xdr:rowOff>
    </xdr:to>
    <xdr:sp>
      <xdr:nvSpPr>
        <xdr:cNvPr id="56" name="AutoShape 56"/>
        <xdr:cNvSpPr>
          <a:spLocks/>
        </xdr:cNvSpPr>
      </xdr:nvSpPr>
      <xdr:spPr>
        <a:xfrm>
          <a:off x="5610225" y="414813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189</xdr:row>
      <xdr:rowOff>19050</xdr:rowOff>
    </xdr:from>
    <xdr:to>
      <xdr:col>4</xdr:col>
      <xdr:colOff>0</xdr:colOff>
      <xdr:row>189</xdr:row>
      <xdr:rowOff>133350</xdr:rowOff>
    </xdr:to>
    <xdr:sp>
      <xdr:nvSpPr>
        <xdr:cNvPr id="57" name="AutoShape 57"/>
        <xdr:cNvSpPr>
          <a:spLocks/>
        </xdr:cNvSpPr>
      </xdr:nvSpPr>
      <xdr:spPr>
        <a:xfrm>
          <a:off x="5610225" y="424719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0</xdr:colOff>
      <xdr:row>195</xdr:row>
      <xdr:rowOff>133350</xdr:rowOff>
    </xdr:to>
    <xdr:sp>
      <xdr:nvSpPr>
        <xdr:cNvPr id="58" name="AutoShape 58"/>
        <xdr:cNvSpPr>
          <a:spLocks/>
        </xdr:cNvSpPr>
      </xdr:nvSpPr>
      <xdr:spPr>
        <a:xfrm>
          <a:off x="5610225" y="436530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0</xdr:colOff>
      <xdr:row>196</xdr:row>
      <xdr:rowOff>133350</xdr:rowOff>
    </xdr:to>
    <xdr:sp>
      <xdr:nvSpPr>
        <xdr:cNvPr id="59" name="AutoShape 59"/>
        <xdr:cNvSpPr>
          <a:spLocks/>
        </xdr:cNvSpPr>
      </xdr:nvSpPr>
      <xdr:spPr>
        <a:xfrm>
          <a:off x="5610225" y="438531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19050</xdr:rowOff>
    </xdr:from>
    <xdr:to>
      <xdr:col>4</xdr:col>
      <xdr:colOff>0</xdr:colOff>
      <xdr:row>197</xdr:row>
      <xdr:rowOff>133350</xdr:rowOff>
    </xdr:to>
    <xdr:sp>
      <xdr:nvSpPr>
        <xdr:cNvPr id="60" name="AutoShape 60"/>
        <xdr:cNvSpPr>
          <a:spLocks/>
        </xdr:cNvSpPr>
      </xdr:nvSpPr>
      <xdr:spPr>
        <a:xfrm>
          <a:off x="5610225" y="440531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19050</xdr:rowOff>
    </xdr:from>
    <xdr:to>
      <xdr:col>4</xdr:col>
      <xdr:colOff>0</xdr:colOff>
      <xdr:row>209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5610225" y="464248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216</xdr:row>
      <xdr:rowOff>19050</xdr:rowOff>
    </xdr:from>
    <xdr:to>
      <xdr:col>4</xdr:col>
      <xdr:colOff>0</xdr:colOff>
      <xdr:row>216</xdr:row>
      <xdr:rowOff>133350</xdr:rowOff>
    </xdr:to>
    <xdr:sp>
      <xdr:nvSpPr>
        <xdr:cNvPr id="62" name="AutoShape 62"/>
        <xdr:cNvSpPr>
          <a:spLocks/>
        </xdr:cNvSpPr>
      </xdr:nvSpPr>
      <xdr:spPr>
        <a:xfrm>
          <a:off x="5610225" y="47815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</xdr:rowOff>
    </xdr:from>
    <xdr:to>
      <xdr:col>4</xdr:col>
      <xdr:colOff>0</xdr:colOff>
      <xdr:row>219</xdr:row>
      <xdr:rowOff>133350</xdr:rowOff>
    </xdr:to>
    <xdr:sp>
      <xdr:nvSpPr>
        <xdr:cNvPr id="63" name="AutoShape 63"/>
        <xdr:cNvSpPr>
          <a:spLocks/>
        </xdr:cNvSpPr>
      </xdr:nvSpPr>
      <xdr:spPr>
        <a:xfrm>
          <a:off x="5610225" y="484060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224</xdr:row>
      <xdr:rowOff>19050</xdr:rowOff>
    </xdr:from>
    <xdr:to>
      <xdr:col>4</xdr:col>
      <xdr:colOff>0</xdr:colOff>
      <xdr:row>224</xdr:row>
      <xdr:rowOff>133350</xdr:rowOff>
    </xdr:to>
    <xdr:sp>
      <xdr:nvSpPr>
        <xdr:cNvPr id="64" name="AutoShape 64"/>
        <xdr:cNvSpPr>
          <a:spLocks/>
        </xdr:cNvSpPr>
      </xdr:nvSpPr>
      <xdr:spPr>
        <a:xfrm>
          <a:off x="5610225" y="49396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198</xdr:row>
      <xdr:rowOff>19050</xdr:rowOff>
    </xdr:from>
    <xdr:to>
      <xdr:col>4</xdr:col>
      <xdr:colOff>0</xdr:colOff>
      <xdr:row>198</xdr:row>
      <xdr:rowOff>133350</xdr:rowOff>
    </xdr:to>
    <xdr:sp>
      <xdr:nvSpPr>
        <xdr:cNvPr id="65" name="AutoShape 65"/>
        <xdr:cNvSpPr>
          <a:spLocks/>
        </xdr:cNvSpPr>
      </xdr:nvSpPr>
      <xdr:spPr>
        <a:xfrm>
          <a:off x="5610225" y="442531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0</xdr:rowOff>
    </xdr:from>
    <xdr:to>
      <xdr:col>4</xdr:col>
      <xdr:colOff>0</xdr:colOff>
      <xdr:row>210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10225" y="4660582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19050</xdr:rowOff>
    </xdr:from>
    <xdr:to>
      <xdr:col>4</xdr:col>
      <xdr:colOff>0</xdr:colOff>
      <xdr:row>184</xdr:row>
      <xdr:rowOff>133350</xdr:rowOff>
    </xdr:to>
    <xdr:sp>
      <xdr:nvSpPr>
        <xdr:cNvPr id="67" name="AutoShape 67"/>
        <xdr:cNvSpPr>
          <a:spLocks/>
        </xdr:cNvSpPr>
      </xdr:nvSpPr>
      <xdr:spPr>
        <a:xfrm>
          <a:off x="5610225" y="414813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189</xdr:row>
      <xdr:rowOff>19050</xdr:rowOff>
    </xdr:from>
    <xdr:to>
      <xdr:col>4</xdr:col>
      <xdr:colOff>0</xdr:colOff>
      <xdr:row>189</xdr:row>
      <xdr:rowOff>133350</xdr:rowOff>
    </xdr:to>
    <xdr:sp>
      <xdr:nvSpPr>
        <xdr:cNvPr id="68" name="AutoShape 68"/>
        <xdr:cNvSpPr>
          <a:spLocks/>
        </xdr:cNvSpPr>
      </xdr:nvSpPr>
      <xdr:spPr>
        <a:xfrm>
          <a:off x="5610225" y="424719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0</xdr:colOff>
      <xdr:row>195</xdr:row>
      <xdr:rowOff>133350</xdr:rowOff>
    </xdr:to>
    <xdr:sp>
      <xdr:nvSpPr>
        <xdr:cNvPr id="69" name="AutoShape 69"/>
        <xdr:cNvSpPr>
          <a:spLocks/>
        </xdr:cNvSpPr>
      </xdr:nvSpPr>
      <xdr:spPr>
        <a:xfrm>
          <a:off x="5610225" y="436530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0</xdr:colOff>
      <xdr:row>196</xdr:row>
      <xdr:rowOff>133350</xdr:rowOff>
    </xdr:to>
    <xdr:sp>
      <xdr:nvSpPr>
        <xdr:cNvPr id="70" name="AutoShape 70"/>
        <xdr:cNvSpPr>
          <a:spLocks/>
        </xdr:cNvSpPr>
      </xdr:nvSpPr>
      <xdr:spPr>
        <a:xfrm>
          <a:off x="5610225" y="438531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19050</xdr:rowOff>
    </xdr:from>
    <xdr:to>
      <xdr:col>4</xdr:col>
      <xdr:colOff>0</xdr:colOff>
      <xdr:row>197</xdr:row>
      <xdr:rowOff>133350</xdr:rowOff>
    </xdr:to>
    <xdr:sp>
      <xdr:nvSpPr>
        <xdr:cNvPr id="71" name="AutoShape 71"/>
        <xdr:cNvSpPr>
          <a:spLocks/>
        </xdr:cNvSpPr>
      </xdr:nvSpPr>
      <xdr:spPr>
        <a:xfrm>
          <a:off x="5610225" y="440531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19050</xdr:rowOff>
    </xdr:from>
    <xdr:to>
      <xdr:col>4</xdr:col>
      <xdr:colOff>0</xdr:colOff>
      <xdr:row>209</xdr:row>
      <xdr:rowOff>133350</xdr:rowOff>
    </xdr:to>
    <xdr:sp>
      <xdr:nvSpPr>
        <xdr:cNvPr id="72" name="AutoShape 72"/>
        <xdr:cNvSpPr>
          <a:spLocks/>
        </xdr:cNvSpPr>
      </xdr:nvSpPr>
      <xdr:spPr>
        <a:xfrm>
          <a:off x="5610225" y="464248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216</xdr:row>
      <xdr:rowOff>19050</xdr:rowOff>
    </xdr:from>
    <xdr:to>
      <xdr:col>4</xdr:col>
      <xdr:colOff>0</xdr:colOff>
      <xdr:row>216</xdr:row>
      <xdr:rowOff>133350</xdr:rowOff>
    </xdr:to>
    <xdr:sp>
      <xdr:nvSpPr>
        <xdr:cNvPr id="73" name="AutoShape 73"/>
        <xdr:cNvSpPr>
          <a:spLocks/>
        </xdr:cNvSpPr>
      </xdr:nvSpPr>
      <xdr:spPr>
        <a:xfrm>
          <a:off x="5610225" y="47815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</xdr:rowOff>
    </xdr:from>
    <xdr:to>
      <xdr:col>4</xdr:col>
      <xdr:colOff>0</xdr:colOff>
      <xdr:row>219</xdr:row>
      <xdr:rowOff>133350</xdr:rowOff>
    </xdr:to>
    <xdr:sp>
      <xdr:nvSpPr>
        <xdr:cNvPr id="74" name="AutoShape 74"/>
        <xdr:cNvSpPr>
          <a:spLocks/>
        </xdr:cNvSpPr>
      </xdr:nvSpPr>
      <xdr:spPr>
        <a:xfrm>
          <a:off x="5610225" y="484060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224</xdr:row>
      <xdr:rowOff>19050</xdr:rowOff>
    </xdr:from>
    <xdr:to>
      <xdr:col>4</xdr:col>
      <xdr:colOff>0</xdr:colOff>
      <xdr:row>224</xdr:row>
      <xdr:rowOff>133350</xdr:rowOff>
    </xdr:to>
    <xdr:sp>
      <xdr:nvSpPr>
        <xdr:cNvPr id="75" name="AutoShape 75"/>
        <xdr:cNvSpPr>
          <a:spLocks/>
        </xdr:cNvSpPr>
      </xdr:nvSpPr>
      <xdr:spPr>
        <a:xfrm>
          <a:off x="5610225" y="49396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198</xdr:row>
      <xdr:rowOff>19050</xdr:rowOff>
    </xdr:from>
    <xdr:to>
      <xdr:col>4</xdr:col>
      <xdr:colOff>0</xdr:colOff>
      <xdr:row>198</xdr:row>
      <xdr:rowOff>133350</xdr:rowOff>
    </xdr:to>
    <xdr:sp>
      <xdr:nvSpPr>
        <xdr:cNvPr id="76" name="AutoShape 76"/>
        <xdr:cNvSpPr>
          <a:spLocks/>
        </xdr:cNvSpPr>
      </xdr:nvSpPr>
      <xdr:spPr>
        <a:xfrm>
          <a:off x="5610225" y="442531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0</xdr:rowOff>
    </xdr:from>
    <xdr:to>
      <xdr:col>4</xdr:col>
      <xdr:colOff>0</xdr:colOff>
      <xdr:row>210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610225" y="4660582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1"/>
  <sheetViews>
    <sheetView tabSelected="1" zoomScale="70" zoomScaleNormal="70" workbookViewId="0" topLeftCell="G212">
      <selection activeCell="N222" sqref="N222"/>
    </sheetView>
  </sheetViews>
  <sheetFormatPr defaultColWidth="9.00390625" defaultRowHeight="15.75" customHeight="1"/>
  <cols>
    <col min="1" max="1" width="3.00390625" style="1" customWidth="1"/>
    <col min="2" max="2" width="3.25390625" style="1" customWidth="1"/>
    <col min="3" max="3" width="4.25390625" style="1" customWidth="1"/>
    <col min="4" max="4" width="53.375" style="1" customWidth="1"/>
    <col min="5" max="5" width="17.25390625" style="258" customWidth="1"/>
    <col min="6" max="6" width="17.25390625" style="259" customWidth="1"/>
    <col min="7" max="7" width="17.25390625" style="258" customWidth="1"/>
    <col min="8" max="8" width="17.25390625" style="259" customWidth="1"/>
    <col min="9" max="9" width="17.25390625" style="258" customWidth="1"/>
    <col min="10" max="12" width="17.25390625" style="259" customWidth="1"/>
    <col min="13" max="13" width="9.25390625" style="3" customWidth="1"/>
    <col min="14" max="14" width="10.25390625" style="6" customWidth="1"/>
    <col min="15" max="15" width="10.25390625" style="10" customWidth="1"/>
    <col min="16" max="16384" width="9.125" style="1" customWidth="1"/>
  </cols>
  <sheetData>
    <row r="1" spans="1:25" s="8" customFormat="1" ht="27" customHeight="1" thickBot="1" thickTop="1">
      <c r="A1" s="86"/>
      <c r="B1" s="88"/>
      <c r="C1" s="88"/>
      <c r="D1" s="89"/>
      <c r="E1" s="332">
        <v>2007</v>
      </c>
      <c r="F1" s="333"/>
      <c r="G1" s="332">
        <v>2008</v>
      </c>
      <c r="H1" s="333"/>
      <c r="I1" s="332">
        <v>2009</v>
      </c>
      <c r="J1" s="333"/>
      <c r="K1" s="332">
        <v>2010</v>
      </c>
      <c r="L1" s="334"/>
      <c r="M1" s="330"/>
      <c r="N1" s="33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15" s="184" customFormat="1" ht="30" customHeight="1" thickBot="1" thickTop="1">
      <c r="A2" s="335"/>
      <c r="B2" s="336"/>
      <c r="C2" s="336"/>
      <c r="D2" s="336"/>
      <c r="E2" s="268" t="s">
        <v>39</v>
      </c>
      <c r="F2" s="268" t="s">
        <v>40</v>
      </c>
      <c r="G2" s="268" t="s">
        <v>39</v>
      </c>
      <c r="H2" s="268" t="s">
        <v>40</v>
      </c>
      <c r="I2" s="268" t="s">
        <v>39</v>
      </c>
      <c r="J2" s="268" t="s">
        <v>40</v>
      </c>
      <c r="K2" s="268" t="s">
        <v>39</v>
      </c>
      <c r="L2" s="269" t="s">
        <v>40</v>
      </c>
      <c r="M2" s="182"/>
      <c r="N2" s="183"/>
      <c r="O2" s="183"/>
    </row>
    <row r="3" spans="1:15" s="184" customFormat="1" ht="17.25" customHeight="1" thickBot="1" thickTop="1">
      <c r="A3" s="270"/>
      <c r="B3" s="196"/>
      <c r="C3" s="196"/>
      <c r="D3" s="196"/>
      <c r="E3" s="271"/>
      <c r="F3" s="271"/>
      <c r="G3" s="271"/>
      <c r="H3" s="271"/>
      <c r="I3" s="271"/>
      <c r="J3" s="271"/>
      <c r="K3" s="271"/>
      <c r="L3" s="271"/>
      <c r="M3" s="182"/>
      <c r="N3" s="183"/>
      <c r="O3" s="183"/>
    </row>
    <row r="4" spans="1:15" s="184" customFormat="1" ht="48" customHeight="1" thickTop="1">
      <c r="A4" s="335" t="s">
        <v>209</v>
      </c>
      <c r="B4" s="336"/>
      <c r="C4" s="336"/>
      <c r="D4" s="336"/>
      <c r="E4" s="180">
        <f>+E5</f>
        <v>8</v>
      </c>
      <c r="F4" s="180">
        <f aca="true" t="shared" si="0" ref="F4:L4">+F5</f>
        <v>0</v>
      </c>
      <c r="G4" s="180">
        <f t="shared" si="0"/>
        <v>0</v>
      </c>
      <c r="H4" s="180">
        <f t="shared" si="0"/>
        <v>0</v>
      </c>
      <c r="I4" s="180">
        <f t="shared" si="0"/>
        <v>0</v>
      </c>
      <c r="J4" s="180">
        <f t="shared" si="0"/>
        <v>0</v>
      </c>
      <c r="K4" s="180">
        <f t="shared" si="0"/>
        <v>0</v>
      </c>
      <c r="L4" s="181">
        <f t="shared" si="0"/>
        <v>0</v>
      </c>
      <c r="M4" s="182"/>
      <c r="N4" s="183"/>
      <c r="O4" s="183"/>
    </row>
    <row r="5" spans="1:15" s="143" customFormat="1" ht="15.75" customHeight="1">
      <c r="A5" s="145" t="s">
        <v>193</v>
      </c>
      <c r="B5" s="146"/>
      <c r="C5" s="146"/>
      <c r="D5" s="156"/>
      <c r="E5" s="272">
        <f>+E6</f>
        <v>8</v>
      </c>
      <c r="F5" s="273">
        <f aca="true" t="shared" si="1" ref="F5:L5">+F6</f>
        <v>0</v>
      </c>
      <c r="G5" s="272">
        <f t="shared" si="1"/>
        <v>0</v>
      </c>
      <c r="H5" s="273">
        <f t="shared" si="1"/>
        <v>0</v>
      </c>
      <c r="I5" s="272">
        <f t="shared" si="1"/>
        <v>0</v>
      </c>
      <c r="J5" s="273">
        <f t="shared" si="1"/>
        <v>0</v>
      </c>
      <c r="K5" s="272">
        <f t="shared" si="1"/>
        <v>0</v>
      </c>
      <c r="L5" s="274">
        <f t="shared" si="1"/>
        <v>0</v>
      </c>
      <c r="M5" s="141"/>
      <c r="N5" s="141"/>
      <c r="O5" s="142"/>
    </row>
    <row r="6" spans="1:12" s="141" customFormat="1" ht="15.75" customHeight="1">
      <c r="A6" s="54"/>
      <c r="B6" s="147" t="s">
        <v>211</v>
      </c>
      <c r="C6" s="147"/>
      <c r="D6" s="157"/>
      <c r="E6" s="275">
        <f>+E7</f>
        <v>8</v>
      </c>
      <c r="F6" s="276">
        <v>0</v>
      </c>
      <c r="G6" s="275">
        <f>+G7</f>
        <v>0</v>
      </c>
      <c r="H6" s="276">
        <v>0</v>
      </c>
      <c r="I6" s="275">
        <f>+I7</f>
        <v>0</v>
      </c>
      <c r="J6" s="276">
        <v>0</v>
      </c>
      <c r="K6" s="275">
        <f>+K7</f>
        <v>0</v>
      </c>
      <c r="L6" s="277">
        <v>0</v>
      </c>
    </row>
    <row r="7" spans="1:12" s="144" customFormat="1" ht="15.75" customHeight="1">
      <c r="A7" s="148"/>
      <c r="B7" s="149"/>
      <c r="C7" s="149" t="s">
        <v>195</v>
      </c>
      <c r="D7" s="158"/>
      <c r="E7" s="278">
        <f>+E8</f>
        <v>8</v>
      </c>
      <c r="F7" s="279">
        <f aca="true" t="shared" si="2" ref="F7:L7">+F8</f>
        <v>0</v>
      </c>
      <c r="G7" s="278">
        <f t="shared" si="2"/>
        <v>0</v>
      </c>
      <c r="H7" s="279">
        <f t="shared" si="2"/>
        <v>0</v>
      </c>
      <c r="I7" s="278">
        <f t="shared" si="2"/>
        <v>0</v>
      </c>
      <c r="J7" s="279">
        <f t="shared" si="2"/>
        <v>0</v>
      </c>
      <c r="K7" s="278">
        <f t="shared" si="2"/>
        <v>0</v>
      </c>
      <c r="L7" s="280">
        <f t="shared" si="2"/>
        <v>0</v>
      </c>
    </row>
    <row r="8" spans="1:12" s="141" customFormat="1" ht="15.75" customHeight="1" thickBot="1">
      <c r="A8" s="170"/>
      <c r="B8" s="171"/>
      <c r="C8" s="172"/>
      <c r="D8" s="172" t="s">
        <v>196</v>
      </c>
      <c r="E8" s="281">
        <v>8</v>
      </c>
      <c r="F8" s="282"/>
      <c r="G8" s="281"/>
      <c r="H8" s="282"/>
      <c r="I8" s="281"/>
      <c r="J8" s="282"/>
      <c r="K8" s="281"/>
      <c r="L8" s="283"/>
    </row>
    <row r="9" spans="2:16" s="2" customFormat="1" ht="48" customHeight="1" thickBot="1" thickTop="1">
      <c r="B9" s="1"/>
      <c r="C9" s="1"/>
      <c r="D9" s="1"/>
      <c r="E9" s="258"/>
      <c r="F9" s="258"/>
      <c r="G9" s="258"/>
      <c r="H9" s="258"/>
      <c r="I9" s="258"/>
      <c r="J9" s="258"/>
      <c r="K9" s="258"/>
      <c r="L9" s="258"/>
      <c r="M9" s="55"/>
      <c r="N9" s="55"/>
      <c r="O9" s="55"/>
      <c r="P9" s="55"/>
    </row>
    <row r="10" spans="1:15" s="184" customFormat="1" ht="48" customHeight="1" thickTop="1">
      <c r="A10" s="335" t="s">
        <v>208</v>
      </c>
      <c r="B10" s="336"/>
      <c r="C10" s="336"/>
      <c r="D10" s="336"/>
      <c r="E10" s="284">
        <f>+E11+E15</f>
        <v>137</v>
      </c>
      <c r="F10" s="284">
        <f aca="true" t="shared" si="3" ref="F10:L10">+F11+F15</f>
        <v>0</v>
      </c>
      <c r="G10" s="284">
        <f t="shared" si="3"/>
        <v>207</v>
      </c>
      <c r="H10" s="284">
        <f t="shared" si="3"/>
        <v>0</v>
      </c>
      <c r="I10" s="284">
        <f t="shared" si="3"/>
        <v>150</v>
      </c>
      <c r="J10" s="284">
        <f t="shared" si="3"/>
        <v>0</v>
      </c>
      <c r="K10" s="284">
        <f t="shared" si="3"/>
        <v>150</v>
      </c>
      <c r="L10" s="285">
        <f t="shared" si="3"/>
        <v>0</v>
      </c>
      <c r="M10" s="182"/>
      <c r="N10" s="183"/>
      <c r="O10" s="183"/>
    </row>
    <row r="11" spans="1:15" s="143" customFormat="1" ht="15.75" customHeight="1">
      <c r="A11" s="145" t="s">
        <v>177</v>
      </c>
      <c r="B11" s="146"/>
      <c r="C11" s="146"/>
      <c r="D11" s="156"/>
      <c r="E11" s="272">
        <f>+E12</f>
        <v>45</v>
      </c>
      <c r="F11" s="273">
        <f aca="true" t="shared" si="4" ref="F11:L12">+F12</f>
        <v>0</v>
      </c>
      <c r="G11" s="272">
        <f t="shared" si="4"/>
        <v>100</v>
      </c>
      <c r="H11" s="273">
        <f t="shared" si="4"/>
        <v>0</v>
      </c>
      <c r="I11" s="272">
        <f t="shared" si="4"/>
        <v>90</v>
      </c>
      <c r="J11" s="273">
        <f t="shared" si="4"/>
        <v>0</v>
      </c>
      <c r="K11" s="272">
        <f t="shared" si="4"/>
        <v>90</v>
      </c>
      <c r="L11" s="274">
        <f t="shared" si="4"/>
        <v>0</v>
      </c>
      <c r="M11" s="141"/>
      <c r="N11" s="141"/>
      <c r="O11" s="142"/>
    </row>
    <row r="12" spans="1:12" s="141" customFormat="1" ht="15.75" customHeight="1">
      <c r="A12" s="54"/>
      <c r="B12" s="147" t="s">
        <v>178</v>
      </c>
      <c r="C12" s="147"/>
      <c r="D12" s="157"/>
      <c r="E12" s="275">
        <f>+E13</f>
        <v>45</v>
      </c>
      <c r="F12" s="275">
        <f t="shared" si="4"/>
        <v>0</v>
      </c>
      <c r="G12" s="275">
        <f t="shared" si="4"/>
        <v>100</v>
      </c>
      <c r="H12" s="275">
        <f t="shared" si="4"/>
        <v>0</v>
      </c>
      <c r="I12" s="275">
        <f t="shared" si="4"/>
        <v>90</v>
      </c>
      <c r="J12" s="275">
        <f t="shared" si="4"/>
        <v>0</v>
      </c>
      <c r="K12" s="275">
        <f t="shared" si="4"/>
        <v>90</v>
      </c>
      <c r="L12" s="286">
        <f t="shared" si="4"/>
        <v>0</v>
      </c>
    </row>
    <row r="13" spans="1:12" s="144" customFormat="1" ht="15.75" customHeight="1">
      <c r="A13" s="148"/>
      <c r="B13" s="149"/>
      <c r="C13" s="149" t="s">
        <v>179</v>
      </c>
      <c r="D13" s="158"/>
      <c r="E13" s="278">
        <f>+E14</f>
        <v>45</v>
      </c>
      <c r="F13" s="279">
        <f aca="true" t="shared" si="5" ref="F13:L13">+F14</f>
        <v>0</v>
      </c>
      <c r="G13" s="278">
        <f t="shared" si="5"/>
        <v>100</v>
      </c>
      <c r="H13" s="279">
        <f t="shared" si="5"/>
        <v>0</v>
      </c>
      <c r="I13" s="278">
        <f t="shared" si="5"/>
        <v>90</v>
      </c>
      <c r="J13" s="279">
        <f t="shared" si="5"/>
        <v>0</v>
      </c>
      <c r="K13" s="278">
        <f t="shared" si="5"/>
        <v>90</v>
      </c>
      <c r="L13" s="280">
        <f t="shared" si="5"/>
        <v>0</v>
      </c>
    </row>
    <row r="14" spans="1:12" s="141" customFormat="1" ht="15.75" customHeight="1">
      <c r="A14" s="150"/>
      <c r="B14" s="151"/>
      <c r="C14" s="152"/>
      <c r="D14" s="152" t="s">
        <v>180</v>
      </c>
      <c r="E14" s="287">
        <v>45</v>
      </c>
      <c r="F14" s="288"/>
      <c r="G14" s="287">
        <v>100</v>
      </c>
      <c r="H14" s="288"/>
      <c r="I14" s="287">
        <v>90</v>
      </c>
      <c r="J14" s="288"/>
      <c r="K14" s="287">
        <v>90</v>
      </c>
      <c r="L14" s="289"/>
    </row>
    <row r="15" spans="1:12" s="141" customFormat="1" ht="15.75" customHeight="1">
      <c r="A15" s="153" t="s">
        <v>181</v>
      </c>
      <c r="B15" s="154"/>
      <c r="C15" s="154"/>
      <c r="D15" s="159"/>
      <c r="E15" s="272">
        <f>SUM(E16)</f>
        <v>92</v>
      </c>
      <c r="F15" s="290">
        <v>0</v>
      </c>
      <c r="G15" s="272">
        <f>SUM(G16)</f>
        <v>107</v>
      </c>
      <c r="H15" s="290">
        <v>0</v>
      </c>
      <c r="I15" s="272">
        <f>SUM(I16)</f>
        <v>60</v>
      </c>
      <c r="J15" s="290">
        <v>0</v>
      </c>
      <c r="K15" s="272">
        <f>SUM(K16)</f>
        <v>60</v>
      </c>
      <c r="L15" s="291">
        <v>0</v>
      </c>
    </row>
    <row r="16" spans="1:12" s="141" customFormat="1" ht="15.75" customHeight="1">
      <c r="A16" s="54"/>
      <c r="B16" s="147" t="s">
        <v>182</v>
      </c>
      <c r="C16" s="147"/>
      <c r="D16" s="157"/>
      <c r="E16" s="275">
        <f>+E17+E20</f>
        <v>92</v>
      </c>
      <c r="F16" s="292">
        <f aca="true" t="shared" si="6" ref="F16:L16">+F17+F20</f>
        <v>0</v>
      </c>
      <c r="G16" s="275">
        <f t="shared" si="6"/>
        <v>107</v>
      </c>
      <c r="H16" s="292">
        <f t="shared" si="6"/>
        <v>0</v>
      </c>
      <c r="I16" s="275">
        <f t="shared" si="6"/>
        <v>60</v>
      </c>
      <c r="J16" s="292">
        <f t="shared" si="6"/>
        <v>0</v>
      </c>
      <c r="K16" s="275">
        <f t="shared" si="6"/>
        <v>60</v>
      </c>
      <c r="L16" s="293">
        <f t="shared" si="6"/>
        <v>0</v>
      </c>
    </row>
    <row r="17" spans="1:12" s="144" customFormat="1" ht="15.75" customHeight="1">
      <c r="A17" s="148"/>
      <c r="B17" s="149"/>
      <c r="C17" s="149" t="s">
        <v>183</v>
      </c>
      <c r="D17" s="158"/>
      <c r="E17" s="278">
        <f>SUM(E18:E19)</f>
        <v>0</v>
      </c>
      <c r="F17" s="279">
        <f aca="true" t="shared" si="7" ref="F17:L17">SUM(F18:F19)</f>
        <v>0</v>
      </c>
      <c r="G17" s="278">
        <f t="shared" si="7"/>
        <v>7</v>
      </c>
      <c r="H17" s="279">
        <f t="shared" si="7"/>
        <v>0</v>
      </c>
      <c r="I17" s="278">
        <f t="shared" si="7"/>
        <v>10</v>
      </c>
      <c r="J17" s="279">
        <f t="shared" si="7"/>
        <v>0</v>
      </c>
      <c r="K17" s="278">
        <f t="shared" si="7"/>
        <v>10</v>
      </c>
      <c r="L17" s="280">
        <f t="shared" si="7"/>
        <v>0</v>
      </c>
    </row>
    <row r="18" spans="1:12" s="141" customFormat="1" ht="15.75" customHeight="1">
      <c r="A18" s="150"/>
      <c r="B18" s="151"/>
      <c r="C18" s="152"/>
      <c r="D18" s="155" t="s">
        <v>184</v>
      </c>
      <c r="E18" s="287"/>
      <c r="F18" s="288"/>
      <c r="G18" s="287">
        <v>7</v>
      </c>
      <c r="H18" s="288"/>
      <c r="I18" s="287"/>
      <c r="J18" s="288"/>
      <c r="K18" s="287"/>
      <c r="L18" s="289"/>
    </row>
    <row r="19" spans="1:12" s="141" customFormat="1" ht="15.75" customHeight="1">
      <c r="A19" s="150"/>
      <c r="B19" s="151"/>
      <c r="C19" s="152"/>
      <c r="D19" s="155" t="s">
        <v>185</v>
      </c>
      <c r="E19" s="287"/>
      <c r="F19" s="288"/>
      <c r="G19" s="287"/>
      <c r="H19" s="288"/>
      <c r="I19" s="287">
        <v>10</v>
      </c>
      <c r="J19" s="288"/>
      <c r="K19" s="287">
        <v>10</v>
      </c>
      <c r="L19" s="289"/>
    </row>
    <row r="20" spans="1:12" s="144" customFormat="1" ht="15.75" customHeight="1">
      <c r="A20" s="148"/>
      <c r="B20" s="149"/>
      <c r="C20" s="149" t="s">
        <v>186</v>
      </c>
      <c r="D20" s="158"/>
      <c r="E20" s="278">
        <f>SUM(E21:E26)</f>
        <v>92</v>
      </c>
      <c r="F20" s="279">
        <f aca="true" t="shared" si="8" ref="F20:L20">SUM(F21:F26)</f>
        <v>0</v>
      </c>
      <c r="G20" s="278">
        <f t="shared" si="8"/>
        <v>100</v>
      </c>
      <c r="H20" s="279">
        <f t="shared" si="8"/>
        <v>0</v>
      </c>
      <c r="I20" s="278">
        <f t="shared" si="8"/>
        <v>50</v>
      </c>
      <c r="J20" s="279">
        <f t="shared" si="8"/>
        <v>0</v>
      </c>
      <c r="K20" s="278">
        <f t="shared" si="8"/>
        <v>50</v>
      </c>
      <c r="L20" s="280">
        <f t="shared" si="8"/>
        <v>0</v>
      </c>
    </row>
    <row r="21" spans="1:12" s="141" customFormat="1" ht="15.75" customHeight="1">
      <c r="A21" s="150"/>
      <c r="B21" s="151"/>
      <c r="C21" s="152"/>
      <c r="D21" s="155" t="s">
        <v>187</v>
      </c>
      <c r="E21" s="287"/>
      <c r="F21" s="288"/>
      <c r="G21" s="287"/>
      <c r="H21" s="288"/>
      <c r="I21" s="287"/>
      <c r="J21" s="288"/>
      <c r="K21" s="287"/>
      <c r="L21" s="289"/>
    </row>
    <row r="22" spans="1:12" s="141" customFormat="1" ht="15.75" customHeight="1">
      <c r="A22" s="150"/>
      <c r="B22" s="151"/>
      <c r="C22" s="152"/>
      <c r="D22" s="155" t="s">
        <v>188</v>
      </c>
      <c r="E22" s="287">
        <v>50</v>
      </c>
      <c r="F22" s="294"/>
      <c r="G22" s="287">
        <v>70</v>
      </c>
      <c r="H22" s="294"/>
      <c r="I22" s="287"/>
      <c r="J22" s="294"/>
      <c r="K22" s="287"/>
      <c r="L22" s="295"/>
    </row>
    <row r="23" spans="1:12" s="141" customFormat="1" ht="15.75" customHeight="1">
      <c r="A23" s="150"/>
      <c r="B23" s="151"/>
      <c r="C23" s="152"/>
      <c r="D23" s="155" t="s">
        <v>189</v>
      </c>
      <c r="E23" s="287"/>
      <c r="F23" s="294"/>
      <c r="G23" s="287"/>
      <c r="H23" s="294"/>
      <c r="I23" s="287"/>
      <c r="J23" s="294"/>
      <c r="K23" s="287"/>
      <c r="L23" s="295"/>
    </row>
    <row r="24" spans="1:12" s="141" customFormat="1" ht="15.75" customHeight="1">
      <c r="A24" s="150"/>
      <c r="B24" s="151"/>
      <c r="C24" s="152"/>
      <c r="D24" s="155" t="s">
        <v>190</v>
      </c>
      <c r="E24" s="287">
        <v>32</v>
      </c>
      <c r="F24" s="294"/>
      <c r="G24" s="287"/>
      <c r="H24" s="294"/>
      <c r="I24" s="287"/>
      <c r="J24" s="294"/>
      <c r="K24" s="287"/>
      <c r="L24" s="295"/>
    </row>
    <row r="25" spans="1:12" s="141" customFormat="1" ht="15.75" customHeight="1">
      <c r="A25" s="150"/>
      <c r="B25" s="151"/>
      <c r="C25" s="152"/>
      <c r="D25" s="152" t="s">
        <v>191</v>
      </c>
      <c r="E25" s="287">
        <v>10</v>
      </c>
      <c r="F25" s="294"/>
      <c r="G25" s="287"/>
      <c r="H25" s="294"/>
      <c r="I25" s="287"/>
      <c r="J25" s="294"/>
      <c r="K25" s="287"/>
      <c r="L25" s="295"/>
    </row>
    <row r="26" spans="1:12" s="141" customFormat="1" ht="15.75" customHeight="1" thickBot="1">
      <c r="A26" s="170"/>
      <c r="B26" s="176"/>
      <c r="C26" s="172"/>
      <c r="D26" s="177" t="s">
        <v>192</v>
      </c>
      <c r="E26" s="281"/>
      <c r="F26" s="296"/>
      <c r="G26" s="281">
        <v>30</v>
      </c>
      <c r="H26" s="296"/>
      <c r="I26" s="281">
        <v>50</v>
      </c>
      <c r="J26" s="296"/>
      <c r="K26" s="281">
        <v>50</v>
      </c>
      <c r="L26" s="297"/>
    </row>
    <row r="27" spans="2:16" s="2" customFormat="1" ht="48" customHeight="1" thickBot="1" thickTop="1">
      <c r="B27" s="1"/>
      <c r="C27" s="1"/>
      <c r="D27" s="1"/>
      <c r="E27" s="258"/>
      <c r="F27" s="258"/>
      <c r="G27" s="258"/>
      <c r="H27" s="258"/>
      <c r="I27" s="258"/>
      <c r="J27" s="258"/>
      <c r="K27" s="258"/>
      <c r="L27" s="258"/>
      <c r="M27" s="55"/>
      <c r="N27" s="55"/>
      <c r="O27" s="55"/>
      <c r="P27" s="55"/>
    </row>
    <row r="28" spans="1:15" s="184" customFormat="1" ht="48" customHeight="1" thickTop="1">
      <c r="A28" s="335" t="s">
        <v>207</v>
      </c>
      <c r="B28" s="336"/>
      <c r="C28" s="336"/>
      <c r="D28" s="336"/>
      <c r="E28" s="180">
        <f>+E29</f>
        <v>66.5</v>
      </c>
      <c r="F28" s="180">
        <f aca="true" t="shared" si="9" ref="F28:K28">+F29</f>
        <v>0</v>
      </c>
      <c r="G28" s="180">
        <f t="shared" si="9"/>
        <v>45.6</v>
      </c>
      <c r="H28" s="180">
        <f t="shared" si="9"/>
        <v>0</v>
      </c>
      <c r="I28" s="180">
        <f t="shared" si="9"/>
        <v>61.7</v>
      </c>
      <c r="J28" s="180">
        <f t="shared" si="9"/>
        <v>0</v>
      </c>
      <c r="K28" s="180">
        <f t="shared" si="9"/>
        <v>35</v>
      </c>
      <c r="L28" s="181">
        <f>+L29</f>
        <v>0</v>
      </c>
      <c r="M28" s="182"/>
      <c r="N28" s="183"/>
      <c r="O28" s="183"/>
    </row>
    <row r="29" spans="1:15" s="143" customFormat="1" ht="15.75" customHeight="1">
      <c r="A29" s="145" t="s">
        <v>197</v>
      </c>
      <c r="B29" s="146"/>
      <c r="C29" s="146"/>
      <c r="D29" s="156"/>
      <c r="E29" s="272">
        <f>+E30+E35</f>
        <v>66.5</v>
      </c>
      <c r="F29" s="272">
        <f aca="true" t="shared" si="10" ref="F29:L29">+F30+F35</f>
        <v>0</v>
      </c>
      <c r="G29" s="272">
        <f t="shared" si="10"/>
        <v>45.6</v>
      </c>
      <c r="H29" s="272">
        <f t="shared" si="10"/>
        <v>0</v>
      </c>
      <c r="I29" s="272">
        <f t="shared" si="10"/>
        <v>61.7</v>
      </c>
      <c r="J29" s="272">
        <f t="shared" si="10"/>
        <v>0</v>
      </c>
      <c r="K29" s="272">
        <f t="shared" si="10"/>
        <v>35</v>
      </c>
      <c r="L29" s="298">
        <f t="shared" si="10"/>
        <v>0</v>
      </c>
      <c r="M29" s="141"/>
      <c r="N29" s="141"/>
      <c r="O29" s="142"/>
    </row>
    <row r="30" spans="1:12" s="141" customFormat="1" ht="15.75" customHeight="1">
      <c r="A30" s="54"/>
      <c r="B30" s="147" t="s">
        <v>194</v>
      </c>
      <c r="C30" s="147"/>
      <c r="D30" s="157"/>
      <c r="E30" s="275">
        <f>+E31+E33</f>
        <v>9.4</v>
      </c>
      <c r="F30" s="275">
        <f aca="true" t="shared" si="11" ref="F30:L30">+F31+F33</f>
        <v>0</v>
      </c>
      <c r="G30" s="275">
        <f t="shared" si="11"/>
        <v>8.5</v>
      </c>
      <c r="H30" s="275">
        <f t="shared" si="11"/>
        <v>0</v>
      </c>
      <c r="I30" s="275">
        <f t="shared" si="11"/>
        <v>9.6</v>
      </c>
      <c r="J30" s="275">
        <f t="shared" si="11"/>
        <v>0</v>
      </c>
      <c r="K30" s="275">
        <f t="shared" si="11"/>
        <v>10</v>
      </c>
      <c r="L30" s="286">
        <f t="shared" si="11"/>
        <v>0</v>
      </c>
    </row>
    <row r="31" spans="1:12" s="144" customFormat="1" ht="15.75" customHeight="1">
      <c r="A31" s="148"/>
      <c r="B31" s="149"/>
      <c r="C31" s="149" t="s">
        <v>195</v>
      </c>
      <c r="D31" s="158"/>
      <c r="E31" s="278">
        <f>+E32</f>
        <v>5</v>
      </c>
      <c r="F31" s="279">
        <f aca="true" t="shared" si="12" ref="F31:L31">+F32</f>
        <v>0</v>
      </c>
      <c r="G31" s="278">
        <f t="shared" si="12"/>
        <v>6</v>
      </c>
      <c r="H31" s="279">
        <f t="shared" si="12"/>
        <v>0</v>
      </c>
      <c r="I31" s="278">
        <f t="shared" si="12"/>
        <v>6</v>
      </c>
      <c r="J31" s="279">
        <f t="shared" si="12"/>
        <v>0</v>
      </c>
      <c r="K31" s="278">
        <f t="shared" si="12"/>
        <v>6</v>
      </c>
      <c r="L31" s="280">
        <f t="shared" si="12"/>
        <v>0</v>
      </c>
    </row>
    <row r="32" spans="1:12" s="141" customFormat="1" ht="15.75" customHeight="1">
      <c r="A32" s="150"/>
      <c r="B32" s="151"/>
      <c r="C32" s="152"/>
      <c r="D32" s="152" t="s">
        <v>198</v>
      </c>
      <c r="E32" s="287">
        <v>5</v>
      </c>
      <c r="F32" s="288"/>
      <c r="G32" s="287">
        <v>6</v>
      </c>
      <c r="H32" s="288"/>
      <c r="I32" s="287">
        <v>6</v>
      </c>
      <c r="J32" s="288"/>
      <c r="K32" s="287">
        <v>6</v>
      </c>
      <c r="L32" s="289"/>
    </row>
    <row r="33" spans="1:12" s="144" customFormat="1" ht="15.75" customHeight="1">
      <c r="A33" s="148"/>
      <c r="B33" s="149"/>
      <c r="C33" s="149" t="s">
        <v>199</v>
      </c>
      <c r="D33" s="158"/>
      <c r="E33" s="278">
        <f>+E34</f>
        <v>4.4</v>
      </c>
      <c r="F33" s="279">
        <f aca="true" t="shared" si="13" ref="F33:L33">+F34</f>
        <v>0</v>
      </c>
      <c r="G33" s="278">
        <f t="shared" si="13"/>
        <v>2.5</v>
      </c>
      <c r="H33" s="279">
        <f t="shared" si="13"/>
        <v>0</v>
      </c>
      <c r="I33" s="278">
        <f t="shared" si="13"/>
        <v>3.6</v>
      </c>
      <c r="J33" s="279">
        <f t="shared" si="13"/>
        <v>0</v>
      </c>
      <c r="K33" s="278">
        <f t="shared" si="13"/>
        <v>4</v>
      </c>
      <c r="L33" s="280">
        <f t="shared" si="13"/>
        <v>0</v>
      </c>
    </row>
    <row r="34" spans="1:12" s="141" customFormat="1" ht="15.75" customHeight="1">
      <c r="A34" s="150"/>
      <c r="B34" s="151"/>
      <c r="C34" s="152"/>
      <c r="D34" s="152" t="s">
        <v>200</v>
      </c>
      <c r="E34" s="287">
        <v>4.4</v>
      </c>
      <c r="F34" s="288"/>
      <c r="G34" s="287">
        <v>2.5</v>
      </c>
      <c r="H34" s="288"/>
      <c r="I34" s="287">
        <v>3.6</v>
      </c>
      <c r="J34" s="288"/>
      <c r="K34" s="287">
        <v>4</v>
      </c>
      <c r="L34" s="289"/>
    </row>
    <row r="35" spans="1:12" s="141" customFormat="1" ht="15.75" customHeight="1">
      <c r="A35" s="54"/>
      <c r="B35" s="147" t="s">
        <v>201</v>
      </c>
      <c r="C35" s="147"/>
      <c r="D35" s="157"/>
      <c r="E35" s="275">
        <f>SUM(E36:E40)</f>
        <v>57.1</v>
      </c>
      <c r="F35" s="276">
        <f aca="true" t="shared" si="14" ref="F35:L35">SUM(F36:F40)</f>
        <v>0</v>
      </c>
      <c r="G35" s="275">
        <f t="shared" si="14"/>
        <v>37.1</v>
      </c>
      <c r="H35" s="276">
        <f t="shared" si="14"/>
        <v>0</v>
      </c>
      <c r="I35" s="275">
        <f t="shared" si="14"/>
        <v>52.1</v>
      </c>
      <c r="J35" s="276">
        <f t="shared" si="14"/>
        <v>0</v>
      </c>
      <c r="K35" s="275">
        <f t="shared" si="14"/>
        <v>25</v>
      </c>
      <c r="L35" s="277">
        <f t="shared" si="14"/>
        <v>0</v>
      </c>
    </row>
    <row r="36" spans="1:12" s="144" customFormat="1" ht="15.75" customHeight="1">
      <c r="A36" s="148"/>
      <c r="B36" s="149"/>
      <c r="C36" s="149" t="s">
        <v>202</v>
      </c>
      <c r="D36" s="158"/>
      <c r="E36" s="278"/>
      <c r="F36" s="279"/>
      <c r="G36" s="278"/>
      <c r="H36" s="279"/>
      <c r="I36" s="278"/>
      <c r="J36" s="279"/>
      <c r="K36" s="278"/>
      <c r="L36" s="280"/>
    </row>
    <row r="37" spans="1:12" s="141" customFormat="1" ht="15.75" customHeight="1">
      <c r="A37" s="150"/>
      <c r="B37" s="151"/>
      <c r="C37" s="152"/>
      <c r="D37" s="155" t="s">
        <v>203</v>
      </c>
      <c r="E37" s="287">
        <v>27.1</v>
      </c>
      <c r="F37" s="288"/>
      <c r="G37" s="287">
        <v>27.1</v>
      </c>
      <c r="H37" s="288"/>
      <c r="I37" s="287">
        <v>27.1</v>
      </c>
      <c r="J37" s="288"/>
      <c r="K37" s="287"/>
      <c r="L37" s="289"/>
    </row>
    <row r="38" spans="1:12" s="141" customFormat="1" ht="15.75" customHeight="1">
      <c r="A38" s="150"/>
      <c r="B38" s="151"/>
      <c r="C38" s="152"/>
      <c r="D38" s="155" t="s">
        <v>204</v>
      </c>
      <c r="E38" s="287"/>
      <c r="F38" s="294"/>
      <c r="G38" s="287"/>
      <c r="H38" s="294"/>
      <c r="I38" s="287">
        <v>25</v>
      </c>
      <c r="J38" s="294"/>
      <c r="K38" s="287">
        <v>25</v>
      </c>
      <c r="L38" s="295"/>
    </row>
    <row r="39" spans="1:12" s="141" customFormat="1" ht="15.75" customHeight="1">
      <c r="A39" s="150"/>
      <c r="B39" s="151"/>
      <c r="C39" s="152"/>
      <c r="D39" s="155" t="s">
        <v>205</v>
      </c>
      <c r="E39" s="287">
        <v>30</v>
      </c>
      <c r="F39" s="294"/>
      <c r="G39" s="287"/>
      <c r="H39" s="294"/>
      <c r="I39" s="287"/>
      <c r="J39" s="294"/>
      <c r="K39" s="287"/>
      <c r="L39" s="295"/>
    </row>
    <row r="40" spans="1:12" s="141" customFormat="1" ht="15.75" customHeight="1">
      <c r="A40" s="150"/>
      <c r="B40" s="151"/>
      <c r="C40" s="152"/>
      <c r="D40" s="155" t="s">
        <v>206</v>
      </c>
      <c r="E40" s="287"/>
      <c r="F40" s="294"/>
      <c r="G40" s="287">
        <v>10</v>
      </c>
      <c r="H40" s="294"/>
      <c r="I40" s="287"/>
      <c r="J40" s="294"/>
      <c r="K40" s="287"/>
      <c r="L40" s="295"/>
    </row>
    <row r="41" spans="2:16" s="2" customFormat="1" ht="48" customHeight="1" thickBot="1">
      <c r="B41" s="1"/>
      <c r="C41" s="1"/>
      <c r="D41" s="1"/>
      <c r="E41" s="258"/>
      <c r="F41" s="258"/>
      <c r="G41" s="258"/>
      <c r="H41" s="258"/>
      <c r="I41" s="258"/>
      <c r="J41" s="258"/>
      <c r="K41" s="258"/>
      <c r="L41" s="258"/>
      <c r="M41" s="55"/>
      <c r="N41" s="55"/>
      <c r="O41" s="55"/>
      <c r="P41" s="55"/>
    </row>
    <row r="42" spans="1:15" s="184" customFormat="1" ht="48" customHeight="1" thickTop="1">
      <c r="A42" s="335" t="s">
        <v>174</v>
      </c>
      <c r="B42" s="336"/>
      <c r="C42" s="336"/>
      <c r="D42" s="336"/>
      <c r="E42" s="284">
        <f aca="true" t="shared" si="15" ref="E42:L42">+E43+E54+E92+E123</f>
        <v>1202.9</v>
      </c>
      <c r="F42" s="284">
        <f t="shared" si="15"/>
        <v>2482.3</v>
      </c>
      <c r="G42" s="284">
        <f t="shared" si="15"/>
        <v>1601.6</v>
      </c>
      <c r="H42" s="284">
        <f t="shared" si="15"/>
        <v>1680.3</v>
      </c>
      <c r="I42" s="284">
        <f t="shared" si="15"/>
        <v>1833.8</v>
      </c>
      <c r="J42" s="284">
        <f t="shared" si="15"/>
        <v>1927.8</v>
      </c>
      <c r="K42" s="284">
        <f t="shared" si="15"/>
        <v>1764.9</v>
      </c>
      <c r="L42" s="285">
        <f t="shared" si="15"/>
        <v>1617</v>
      </c>
      <c r="M42" s="182"/>
      <c r="N42" s="183"/>
      <c r="O42" s="183"/>
    </row>
    <row r="43" spans="1:13" ht="15.75" customHeight="1">
      <c r="A43" s="52" t="s">
        <v>13</v>
      </c>
      <c r="B43" s="59"/>
      <c r="C43" s="22"/>
      <c r="D43" s="22"/>
      <c r="E43" s="272">
        <f aca="true" t="shared" si="16" ref="E43:K43">+E51</f>
        <v>13</v>
      </c>
      <c r="F43" s="273"/>
      <c r="G43" s="272">
        <f t="shared" si="16"/>
        <v>13</v>
      </c>
      <c r="H43" s="273"/>
      <c r="I43" s="272">
        <f t="shared" si="16"/>
        <v>15</v>
      </c>
      <c r="J43" s="273"/>
      <c r="K43" s="272">
        <f t="shared" si="16"/>
        <v>15</v>
      </c>
      <c r="L43" s="291"/>
      <c r="M43" s="6"/>
    </row>
    <row r="44" spans="1:15" s="4" customFormat="1" ht="15.75" customHeight="1">
      <c r="A44" s="57"/>
      <c r="B44" s="33" t="s">
        <v>14</v>
      </c>
      <c r="C44" s="33"/>
      <c r="D44" s="33"/>
      <c r="E44" s="299"/>
      <c r="F44" s="300"/>
      <c r="G44" s="299"/>
      <c r="H44" s="300"/>
      <c r="I44" s="299"/>
      <c r="J44" s="300"/>
      <c r="K44" s="301"/>
      <c r="L44" s="302"/>
      <c r="M44" s="68"/>
      <c r="N44" s="69"/>
      <c r="O44" s="63"/>
    </row>
    <row r="45" spans="1:15" s="85" customFormat="1" ht="15" customHeight="1">
      <c r="A45" s="80"/>
      <c r="B45" s="81"/>
      <c r="C45" s="18" t="s">
        <v>15</v>
      </c>
      <c r="D45" s="19"/>
      <c r="E45" s="278"/>
      <c r="F45" s="303"/>
      <c r="G45" s="278"/>
      <c r="H45" s="303"/>
      <c r="I45" s="278"/>
      <c r="J45" s="303"/>
      <c r="K45" s="278"/>
      <c r="L45" s="304"/>
      <c r="M45" s="82"/>
      <c r="N45" s="83"/>
      <c r="O45" s="84"/>
    </row>
    <row r="46" spans="1:13" ht="15.75" customHeight="1">
      <c r="A46" s="53"/>
      <c r="B46" s="20"/>
      <c r="C46" s="34"/>
      <c r="D46" s="35" t="s">
        <v>25</v>
      </c>
      <c r="E46" s="287"/>
      <c r="F46" s="288"/>
      <c r="G46" s="287"/>
      <c r="H46" s="288"/>
      <c r="I46" s="287"/>
      <c r="J46" s="288"/>
      <c r="K46" s="305"/>
      <c r="L46" s="289"/>
      <c r="M46" s="70"/>
    </row>
    <row r="47" spans="1:15" s="85" customFormat="1" ht="15" customHeight="1">
      <c r="A47" s="80"/>
      <c r="B47" s="81"/>
      <c r="C47" s="18" t="s">
        <v>16</v>
      </c>
      <c r="D47" s="19"/>
      <c r="E47" s="278"/>
      <c r="F47" s="303"/>
      <c r="G47" s="278"/>
      <c r="H47" s="303"/>
      <c r="I47" s="278"/>
      <c r="J47" s="303"/>
      <c r="K47" s="278"/>
      <c r="L47" s="304"/>
      <c r="M47" s="82"/>
      <c r="N47" s="83"/>
      <c r="O47" s="84"/>
    </row>
    <row r="48" spans="1:12" ht="15.75" customHeight="1">
      <c r="A48" s="53"/>
      <c r="B48" s="20"/>
      <c r="C48" s="34"/>
      <c r="D48" s="35" t="s">
        <v>9</v>
      </c>
      <c r="E48" s="287"/>
      <c r="F48" s="288"/>
      <c r="G48" s="287"/>
      <c r="H48" s="288"/>
      <c r="I48" s="287"/>
      <c r="J48" s="288"/>
      <c r="K48" s="305"/>
      <c r="L48" s="289"/>
    </row>
    <row r="49" spans="1:12" ht="15.75" customHeight="1">
      <c r="A49" s="53"/>
      <c r="B49" s="20"/>
      <c r="C49" s="34"/>
      <c r="D49" s="35" t="s">
        <v>12</v>
      </c>
      <c r="E49" s="287"/>
      <c r="F49" s="288"/>
      <c r="G49" s="287"/>
      <c r="H49" s="288"/>
      <c r="I49" s="287"/>
      <c r="J49" s="288"/>
      <c r="K49" s="305"/>
      <c r="L49" s="289"/>
    </row>
    <row r="50" spans="1:12" ht="15.75" customHeight="1">
      <c r="A50" s="53"/>
      <c r="B50" s="20"/>
      <c r="C50" s="34"/>
      <c r="D50" s="35" t="s">
        <v>35</v>
      </c>
      <c r="E50" s="287"/>
      <c r="F50" s="288"/>
      <c r="G50" s="287"/>
      <c r="H50" s="288"/>
      <c r="I50" s="287"/>
      <c r="J50" s="288"/>
      <c r="K50" s="305"/>
      <c r="L50" s="289"/>
    </row>
    <row r="51" spans="1:15" s="4" customFormat="1" ht="15.75" customHeight="1">
      <c r="A51" s="57"/>
      <c r="B51" s="33" t="s">
        <v>170</v>
      </c>
      <c r="C51" s="33"/>
      <c r="D51" s="33"/>
      <c r="E51" s="275">
        <f>+E53</f>
        <v>13</v>
      </c>
      <c r="F51" s="292"/>
      <c r="G51" s="275">
        <f>+G53</f>
        <v>13</v>
      </c>
      <c r="H51" s="292"/>
      <c r="I51" s="275">
        <f>+I53</f>
        <v>15</v>
      </c>
      <c r="J51" s="292"/>
      <c r="K51" s="275">
        <f>+K53</f>
        <v>15</v>
      </c>
      <c r="L51" s="302"/>
      <c r="M51" s="68"/>
      <c r="N51" s="69"/>
      <c r="O51" s="63"/>
    </row>
    <row r="52" spans="1:12" ht="15.75" customHeight="1">
      <c r="A52" s="53"/>
      <c r="B52" s="20"/>
      <c r="C52" s="34"/>
      <c r="D52" s="36" t="s">
        <v>86</v>
      </c>
      <c r="E52" s="287"/>
      <c r="F52" s="288"/>
      <c r="G52" s="287"/>
      <c r="H52" s="288"/>
      <c r="I52" s="287"/>
      <c r="J52" s="288"/>
      <c r="K52" s="305"/>
      <c r="L52" s="289"/>
    </row>
    <row r="53" spans="1:12" ht="15.75" customHeight="1">
      <c r="A53" s="53"/>
      <c r="B53" s="20"/>
      <c r="C53" s="34"/>
      <c r="D53" s="35" t="s">
        <v>87</v>
      </c>
      <c r="E53" s="287">
        <f>13</f>
        <v>13</v>
      </c>
      <c r="F53" s="288"/>
      <c r="G53" s="287">
        <v>13</v>
      </c>
      <c r="H53" s="288"/>
      <c r="I53" s="287">
        <v>15</v>
      </c>
      <c r="J53" s="288"/>
      <c r="K53" s="287">
        <v>15</v>
      </c>
      <c r="L53" s="289"/>
    </row>
    <row r="54" spans="1:13" ht="16.5" customHeight="1">
      <c r="A54" s="52" t="s">
        <v>17</v>
      </c>
      <c r="B54" s="59"/>
      <c r="C54" s="22"/>
      <c r="D54" s="22"/>
      <c r="E54" s="272">
        <f aca="true" t="shared" si="17" ref="E54:L54">SUM(E55+E89)</f>
        <v>308.5</v>
      </c>
      <c r="F54" s="290">
        <f t="shared" si="17"/>
        <v>1790</v>
      </c>
      <c r="G54" s="272">
        <f t="shared" si="17"/>
        <v>406</v>
      </c>
      <c r="H54" s="290">
        <f t="shared" si="17"/>
        <v>440</v>
      </c>
      <c r="I54" s="272">
        <f t="shared" si="17"/>
        <v>656</v>
      </c>
      <c r="J54" s="272">
        <f t="shared" si="17"/>
        <v>320</v>
      </c>
      <c r="K54" s="272">
        <f t="shared" si="17"/>
        <v>691</v>
      </c>
      <c r="L54" s="298">
        <f t="shared" si="17"/>
        <v>30</v>
      </c>
      <c r="M54" s="6"/>
    </row>
    <row r="55" spans="1:15" s="4" customFormat="1" ht="15.75" customHeight="1">
      <c r="A55" s="57"/>
      <c r="B55" s="33" t="s">
        <v>18</v>
      </c>
      <c r="C55" s="33"/>
      <c r="D55" s="33"/>
      <c r="E55" s="275">
        <f aca="true" t="shared" si="18" ref="E55:L55">+E56+E72+E75+E78</f>
        <v>298.5</v>
      </c>
      <c r="F55" s="276">
        <f t="shared" si="18"/>
        <v>1790</v>
      </c>
      <c r="G55" s="275">
        <f t="shared" si="18"/>
        <v>346</v>
      </c>
      <c r="H55" s="276">
        <f t="shared" si="18"/>
        <v>440</v>
      </c>
      <c r="I55" s="275">
        <f t="shared" si="18"/>
        <v>596</v>
      </c>
      <c r="J55" s="276">
        <f t="shared" si="18"/>
        <v>290</v>
      </c>
      <c r="K55" s="275">
        <f t="shared" si="18"/>
        <v>631</v>
      </c>
      <c r="L55" s="286">
        <f t="shared" si="18"/>
        <v>30</v>
      </c>
      <c r="M55" s="68"/>
      <c r="N55" s="69"/>
      <c r="O55" s="63"/>
    </row>
    <row r="56" spans="1:15" s="85" customFormat="1" ht="15" customHeight="1">
      <c r="A56" s="80"/>
      <c r="B56" s="81"/>
      <c r="C56" s="18" t="s">
        <v>19</v>
      </c>
      <c r="D56" s="19"/>
      <c r="E56" s="278">
        <f aca="true" t="shared" si="19" ref="E56:L56">SUM(E57:E71)</f>
        <v>110</v>
      </c>
      <c r="F56" s="303">
        <f t="shared" si="19"/>
        <v>100</v>
      </c>
      <c r="G56" s="278">
        <f t="shared" si="19"/>
        <v>170</v>
      </c>
      <c r="H56" s="303">
        <f t="shared" si="19"/>
        <v>100</v>
      </c>
      <c r="I56" s="278">
        <f t="shared" si="19"/>
        <v>365</v>
      </c>
      <c r="J56" s="278">
        <f t="shared" si="19"/>
        <v>30</v>
      </c>
      <c r="K56" s="278">
        <f t="shared" si="19"/>
        <v>360</v>
      </c>
      <c r="L56" s="306">
        <f t="shared" si="19"/>
        <v>30</v>
      </c>
      <c r="M56" s="82"/>
      <c r="N56" s="83"/>
      <c r="O56" s="84"/>
    </row>
    <row r="57" spans="1:12" ht="15.75" customHeight="1">
      <c r="A57" s="53"/>
      <c r="B57" s="20"/>
      <c r="C57" s="34"/>
      <c r="D57" s="38" t="s">
        <v>66</v>
      </c>
      <c r="E57" s="307">
        <v>35</v>
      </c>
      <c r="F57" s="288"/>
      <c r="G57" s="307">
        <v>25</v>
      </c>
      <c r="H57" s="288"/>
      <c r="I57" s="307">
        <v>25</v>
      </c>
      <c r="J57" s="288"/>
      <c r="K57" s="307">
        <v>25</v>
      </c>
      <c r="L57" s="289"/>
    </row>
    <row r="58" spans="1:12" ht="15.75" customHeight="1">
      <c r="A58" s="53"/>
      <c r="B58" s="20"/>
      <c r="C58" s="34"/>
      <c r="D58" s="38" t="s">
        <v>67</v>
      </c>
      <c r="E58" s="307"/>
      <c r="F58" s="288"/>
      <c r="G58" s="307"/>
      <c r="H58" s="288"/>
      <c r="I58" s="307"/>
      <c r="J58" s="288"/>
      <c r="K58" s="287"/>
      <c r="L58" s="289"/>
    </row>
    <row r="59" spans="1:12" ht="15.75" customHeight="1">
      <c r="A59" s="53"/>
      <c r="B59" s="20"/>
      <c r="C59" s="34"/>
      <c r="D59" s="38" t="s">
        <v>103</v>
      </c>
      <c r="E59" s="307">
        <v>10</v>
      </c>
      <c r="F59" s="288"/>
      <c r="G59" s="307">
        <v>120</v>
      </c>
      <c r="H59" s="288"/>
      <c r="I59" s="307">
        <v>180</v>
      </c>
      <c r="J59" s="288"/>
      <c r="K59" s="287">
        <v>100</v>
      </c>
      <c r="L59" s="289"/>
    </row>
    <row r="60" spans="1:12" ht="15.75" customHeight="1">
      <c r="A60" s="53"/>
      <c r="B60" s="20"/>
      <c r="C60" s="34"/>
      <c r="D60" s="38" t="s">
        <v>104</v>
      </c>
      <c r="E60" s="307">
        <v>15</v>
      </c>
      <c r="F60" s="288"/>
      <c r="G60" s="307">
        <v>15</v>
      </c>
      <c r="H60" s="288"/>
      <c r="I60" s="307">
        <v>50</v>
      </c>
      <c r="J60" s="288"/>
      <c r="K60" s="287">
        <v>75</v>
      </c>
      <c r="L60" s="289"/>
    </row>
    <row r="61" spans="1:12" ht="15.75" customHeight="1">
      <c r="A61" s="53"/>
      <c r="B61" s="20"/>
      <c r="C61" s="34"/>
      <c r="D61" s="38" t="s">
        <v>68</v>
      </c>
      <c r="E61" s="307">
        <v>15</v>
      </c>
      <c r="F61" s="288"/>
      <c r="G61" s="307">
        <v>5</v>
      </c>
      <c r="H61" s="288"/>
      <c r="I61" s="307"/>
      <c r="J61" s="288"/>
      <c r="K61" s="287"/>
      <c r="L61" s="289"/>
    </row>
    <row r="62" spans="1:12" ht="15.75" customHeight="1">
      <c r="A62" s="53"/>
      <c r="B62" s="20"/>
      <c r="C62" s="34"/>
      <c r="D62" s="38" t="s">
        <v>69</v>
      </c>
      <c r="E62" s="307"/>
      <c r="F62" s="288"/>
      <c r="G62" s="307"/>
      <c r="H62" s="288"/>
      <c r="I62" s="307"/>
      <c r="J62" s="288"/>
      <c r="K62" s="287">
        <v>20</v>
      </c>
      <c r="L62" s="289"/>
    </row>
    <row r="63" spans="1:12" ht="15.75" customHeight="1">
      <c r="A63" s="53"/>
      <c r="B63" s="20"/>
      <c r="C63" s="34"/>
      <c r="D63" s="21" t="s">
        <v>70</v>
      </c>
      <c r="E63" s="307"/>
      <c r="F63" s="288"/>
      <c r="G63" s="307">
        <v>5</v>
      </c>
      <c r="H63" s="288"/>
      <c r="I63" s="307"/>
      <c r="J63" s="288"/>
      <c r="K63" s="305"/>
      <c r="L63" s="289"/>
    </row>
    <row r="64" spans="1:12" ht="15.75" customHeight="1">
      <c r="A64" s="53"/>
      <c r="B64" s="20"/>
      <c r="C64" s="34"/>
      <c r="D64" s="21" t="s">
        <v>71</v>
      </c>
      <c r="E64" s="307"/>
      <c r="F64" s="288"/>
      <c r="G64" s="307"/>
      <c r="H64" s="288"/>
      <c r="I64" s="307">
        <v>30</v>
      </c>
      <c r="J64" s="288"/>
      <c r="K64" s="305"/>
      <c r="L64" s="289"/>
    </row>
    <row r="65" spans="1:12" ht="15.75" customHeight="1">
      <c r="A65" s="53"/>
      <c r="B65" s="20"/>
      <c r="C65" s="34"/>
      <c r="D65" s="37" t="s">
        <v>72</v>
      </c>
      <c r="E65" s="307"/>
      <c r="F65" s="288"/>
      <c r="G65" s="307"/>
      <c r="H65" s="288"/>
      <c r="I65" s="307">
        <v>10</v>
      </c>
      <c r="J65" s="288"/>
      <c r="K65" s="305"/>
      <c r="L65" s="289"/>
    </row>
    <row r="66" spans="1:12" ht="15.75" customHeight="1">
      <c r="A66" s="53"/>
      <c r="B66" s="20"/>
      <c r="C66" s="34"/>
      <c r="D66" s="37" t="s">
        <v>83</v>
      </c>
      <c r="E66" s="307"/>
      <c r="F66" s="288"/>
      <c r="G66" s="307"/>
      <c r="H66" s="288"/>
      <c r="I66" s="307">
        <v>10</v>
      </c>
      <c r="J66" s="288"/>
      <c r="K66" s="287">
        <v>80</v>
      </c>
      <c r="L66" s="289"/>
    </row>
    <row r="67" spans="1:12" ht="15.75" customHeight="1">
      <c r="A67" s="53"/>
      <c r="B67" s="20"/>
      <c r="C67" s="34"/>
      <c r="D67" s="37" t="s">
        <v>85</v>
      </c>
      <c r="E67" s="307"/>
      <c r="F67" s="288"/>
      <c r="G67" s="307"/>
      <c r="H67" s="288"/>
      <c r="I67" s="307"/>
      <c r="J67" s="288">
        <v>30</v>
      </c>
      <c r="K67" s="287"/>
      <c r="L67" s="289">
        <v>30</v>
      </c>
    </row>
    <row r="68" spans="1:12" ht="15.75" customHeight="1">
      <c r="A68" s="53"/>
      <c r="B68" s="20"/>
      <c r="C68" s="34"/>
      <c r="D68" s="38" t="s">
        <v>92</v>
      </c>
      <c r="E68" s="307"/>
      <c r="F68" s="288"/>
      <c r="G68" s="307"/>
      <c r="H68" s="288"/>
      <c r="I68" s="307">
        <v>30</v>
      </c>
      <c r="J68" s="288"/>
      <c r="K68" s="305"/>
      <c r="L68" s="289"/>
    </row>
    <row r="69" spans="1:12" ht="15.75" customHeight="1">
      <c r="A69" s="53"/>
      <c r="B69" s="20"/>
      <c r="C69" s="34"/>
      <c r="D69" s="21" t="s">
        <v>91</v>
      </c>
      <c r="E69" s="307">
        <v>15</v>
      </c>
      <c r="F69" s="288"/>
      <c r="G69" s="307"/>
      <c r="H69" s="288"/>
      <c r="I69" s="307">
        <v>10</v>
      </c>
      <c r="J69" s="288"/>
      <c r="K69" s="287"/>
      <c r="L69" s="289"/>
    </row>
    <row r="70" spans="1:12" ht="15.75" customHeight="1">
      <c r="A70" s="53"/>
      <c r="B70" s="20"/>
      <c r="C70" s="34"/>
      <c r="D70" s="21" t="s">
        <v>94</v>
      </c>
      <c r="E70" s="307">
        <v>20</v>
      </c>
      <c r="F70" s="288">
        <v>100</v>
      </c>
      <c r="G70" s="307"/>
      <c r="H70" s="288">
        <v>100</v>
      </c>
      <c r="I70" s="307">
        <v>20</v>
      </c>
      <c r="J70" s="288"/>
      <c r="K70" s="287">
        <v>20</v>
      </c>
      <c r="L70" s="289"/>
    </row>
    <row r="71" spans="1:12" ht="15.75" customHeight="1">
      <c r="A71" s="53"/>
      <c r="B71" s="20"/>
      <c r="C71" s="34"/>
      <c r="D71" s="39" t="s">
        <v>80</v>
      </c>
      <c r="E71" s="307"/>
      <c r="F71" s="288"/>
      <c r="G71" s="307"/>
      <c r="H71" s="288"/>
      <c r="I71" s="308"/>
      <c r="J71" s="288"/>
      <c r="K71" s="307">
        <v>40</v>
      </c>
      <c r="L71" s="289"/>
    </row>
    <row r="72" spans="1:15" s="85" customFormat="1" ht="15" customHeight="1">
      <c r="A72" s="80"/>
      <c r="B72" s="81"/>
      <c r="C72" s="18" t="s">
        <v>105</v>
      </c>
      <c r="D72" s="19"/>
      <c r="E72" s="278">
        <f>SUM(E73:E74)</f>
        <v>58</v>
      </c>
      <c r="F72" s="303"/>
      <c r="G72" s="278">
        <f>SUM(G73:G74)</f>
        <v>58</v>
      </c>
      <c r="H72" s="303"/>
      <c r="I72" s="278">
        <f>SUM(I73:I74)</f>
        <v>65</v>
      </c>
      <c r="J72" s="303"/>
      <c r="K72" s="278">
        <f>SUM(K73:K74)</f>
        <v>115</v>
      </c>
      <c r="L72" s="306">
        <f>SUM(L73:L74)</f>
        <v>0</v>
      </c>
      <c r="M72" s="82"/>
      <c r="N72" s="83"/>
      <c r="O72" s="84"/>
    </row>
    <row r="73" spans="1:12" ht="15" customHeight="1">
      <c r="A73" s="53"/>
      <c r="B73" s="20"/>
      <c r="C73" s="34"/>
      <c r="D73" s="37" t="s">
        <v>212</v>
      </c>
      <c r="E73" s="287">
        <v>15</v>
      </c>
      <c r="F73" s="288"/>
      <c r="G73" s="287">
        <v>15</v>
      </c>
      <c r="H73" s="288"/>
      <c r="I73" s="287">
        <v>15</v>
      </c>
      <c r="J73" s="288"/>
      <c r="K73" s="287">
        <v>15</v>
      </c>
      <c r="L73" s="289"/>
    </row>
    <row r="74" spans="1:12" ht="15" customHeight="1">
      <c r="A74" s="53"/>
      <c r="B74" s="20"/>
      <c r="C74" s="34"/>
      <c r="D74" s="39" t="s">
        <v>73</v>
      </c>
      <c r="E74" s="287">
        <v>43</v>
      </c>
      <c r="F74" s="288"/>
      <c r="G74" s="287">
        <v>43</v>
      </c>
      <c r="H74" s="288"/>
      <c r="I74" s="287">
        <v>50</v>
      </c>
      <c r="J74" s="288"/>
      <c r="K74" s="287">
        <v>100</v>
      </c>
      <c r="L74" s="289"/>
    </row>
    <row r="75" spans="1:15" s="85" customFormat="1" ht="15" customHeight="1">
      <c r="A75" s="80"/>
      <c r="B75" s="81"/>
      <c r="C75" s="18" t="s">
        <v>106</v>
      </c>
      <c r="D75" s="19"/>
      <c r="E75" s="278">
        <f>SUM(E76:E77)</f>
        <v>29.5</v>
      </c>
      <c r="F75" s="303"/>
      <c r="G75" s="278">
        <f>SUM(G76:G77)</f>
        <v>31</v>
      </c>
      <c r="H75" s="303"/>
      <c r="I75" s="278">
        <f>SUM(I76:I77)</f>
        <v>30</v>
      </c>
      <c r="J75" s="303"/>
      <c r="K75" s="278">
        <f>SUM(K76:K77)</f>
        <v>30</v>
      </c>
      <c r="L75" s="304"/>
      <c r="M75" s="82"/>
      <c r="N75" s="83"/>
      <c r="O75" s="84"/>
    </row>
    <row r="76" spans="1:12" ht="15.75" customHeight="1">
      <c r="A76" s="53"/>
      <c r="B76" s="20"/>
      <c r="C76" s="34"/>
      <c r="D76" s="38" t="s">
        <v>107</v>
      </c>
      <c r="E76" s="287">
        <v>22</v>
      </c>
      <c r="F76" s="288"/>
      <c r="G76" s="287">
        <v>23</v>
      </c>
      <c r="H76" s="288"/>
      <c r="I76" s="287">
        <v>20</v>
      </c>
      <c r="J76" s="288"/>
      <c r="K76" s="305">
        <v>20</v>
      </c>
      <c r="L76" s="289"/>
    </row>
    <row r="77" spans="1:12" ht="15.75" customHeight="1">
      <c r="A77" s="53"/>
      <c r="B77" s="20"/>
      <c r="C77" s="34"/>
      <c r="D77" s="38" t="s">
        <v>108</v>
      </c>
      <c r="E77" s="287">
        <v>7.5</v>
      </c>
      <c r="F77" s="288"/>
      <c r="G77" s="287">
        <v>8</v>
      </c>
      <c r="H77" s="288"/>
      <c r="I77" s="287">
        <v>10</v>
      </c>
      <c r="J77" s="288"/>
      <c r="K77" s="305">
        <v>10</v>
      </c>
      <c r="L77" s="289"/>
    </row>
    <row r="78" spans="1:15" s="85" customFormat="1" ht="15" customHeight="1">
      <c r="A78" s="80"/>
      <c r="B78" s="81"/>
      <c r="C78" s="18" t="s">
        <v>20</v>
      </c>
      <c r="D78" s="19"/>
      <c r="E78" s="278">
        <f aca="true" t="shared" si="20" ref="E78:L78">SUM(E79:E88)</f>
        <v>101</v>
      </c>
      <c r="F78" s="303">
        <f t="shared" si="20"/>
        <v>1690</v>
      </c>
      <c r="G78" s="278">
        <f t="shared" si="20"/>
        <v>87</v>
      </c>
      <c r="H78" s="303">
        <f t="shared" si="20"/>
        <v>340</v>
      </c>
      <c r="I78" s="278">
        <f t="shared" si="20"/>
        <v>136</v>
      </c>
      <c r="J78" s="303">
        <f t="shared" si="20"/>
        <v>260</v>
      </c>
      <c r="K78" s="278">
        <f t="shared" si="20"/>
        <v>126</v>
      </c>
      <c r="L78" s="306">
        <f t="shared" si="20"/>
        <v>0</v>
      </c>
      <c r="M78" s="82"/>
      <c r="N78" s="83"/>
      <c r="O78" s="84"/>
    </row>
    <row r="79" spans="1:15" s="5" customFormat="1" ht="15.75" customHeight="1">
      <c r="A79" s="56"/>
      <c r="B79" s="40"/>
      <c r="C79" s="40"/>
      <c r="D79" s="39" t="s">
        <v>74</v>
      </c>
      <c r="E79" s="287">
        <v>5</v>
      </c>
      <c r="F79" s="288"/>
      <c r="G79" s="287">
        <v>35</v>
      </c>
      <c r="H79" s="288"/>
      <c r="I79" s="287">
        <v>20</v>
      </c>
      <c r="J79" s="288">
        <v>260</v>
      </c>
      <c r="K79" s="287">
        <v>20</v>
      </c>
      <c r="L79" s="309"/>
      <c r="M79" s="64"/>
      <c r="N79" s="65"/>
      <c r="O79" s="66"/>
    </row>
    <row r="80" spans="1:15" s="5" customFormat="1" ht="15.75" customHeight="1">
      <c r="A80" s="56"/>
      <c r="B80" s="40"/>
      <c r="C80" s="40"/>
      <c r="D80" s="38" t="s">
        <v>75</v>
      </c>
      <c r="E80" s="287">
        <v>1</v>
      </c>
      <c r="F80" s="288">
        <v>1100</v>
      </c>
      <c r="G80" s="287">
        <v>1</v>
      </c>
      <c r="H80" s="288">
        <v>340</v>
      </c>
      <c r="I80" s="287"/>
      <c r="J80" s="288"/>
      <c r="K80" s="305"/>
      <c r="L80" s="289"/>
      <c r="M80" s="64"/>
      <c r="N80" s="65"/>
      <c r="O80" s="66"/>
    </row>
    <row r="81" spans="1:15" s="5" customFormat="1" ht="15.75" customHeight="1">
      <c r="A81" s="56"/>
      <c r="B81" s="40"/>
      <c r="C81" s="40"/>
      <c r="D81" s="38" t="s">
        <v>84</v>
      </c>
      <c r="E81" s="287"/>
      <c r="F81" s="288"/>
      <c r="G81" s="287"/>
      <c r="H81" s="288"/>
      <c r="I81" s="287">
        <v>10</v>
      </c>
      <c r="J81" s="288"/>
      <c r="K81" s="287">
        <v>20</v>
      </c>
      <c r="L81" s="289"/>
      <c r="M81" s="64"/>
      <c r="N81" s="65"/>
      <c r="O81" s="66"/>
    </row>
    <row r="82" spans="1:15" s="5" customFormat="1" ht="15.75" customHeight="1">
      <c r="A82" s="56"/>
      <c r="B82" s="40"/>
      <c r="C82" s="40"/>
      <c r="D82" s="39" t="s">
        <v>93</v>
      </c>
      <c r="E82" s="287">
        <v>10</v>
      </c>
      <c r="F82" s="288"/>
      <c r="G82" s="287">
        <v>16</v>
      </c>
      <c r="H82" s="288"/>
      <c r="I82" s="287">
        <v>10</v>
      </c>
      <c r="J82" s="288"/>
      <c r="K82" s="305"/>
      <c r="L82" s="289"/>
      <c r="M82" s="64"/>
      <c r="N82" s="65"/>
      <c r="O82" s="66"/>
    </row>
    <row r="83" spans="1:15" s="5" customFormat="1" ht="15.75" customHeight="1">
      <c r="A83" s="56"/>
      <c r="B83" s="40"/>
      <c r="C83" s="40"/>
      <c r="D83" s="39" t="s">
        <v>76</v>
      </c>
      <c r="E83" s="287"/>
      <c r="F83" s="288"/>
      <c r="G83" s="287"/>
      <c r="H83" s="288"/>
      <c r="I83" s="287">
        <v>6</v>
      </c>
      <c r="J83" s="288"/>
      <c r="K83" s="287">
        <v>6</v>
      </c>
      <c r="L83" s="289"/>
      <c r="M83" s="64"/>
      <c r="N83" s="65"/>
      <c r="O83" s="66"/>
    </row>
    <row r="84" spans="1:15" s="5" customFormat="1" ht="15.75" customHeight="1">
      <c r="A84" s="56"/>
      <c r="B84" s="40"/>
      <c r="C84" s="40"/>
      <c r="D84" s="38" t="s">
        <v>77</v>
      </c>
      <c r="E84" s="287"/>
      <c r="F84" s="288"/>
      <c r="G84" s="287"/>
      <c r="H84" s="288"/>
      <c r="I84" s="287">
        <v>40</v>
      </c>
      <c r="J84" s="288"/>
      <c r="K84" s="287">
        <v>30</v>
      </c>
      <c r="L84" s="289"/>
      <c r="M84" s="64"/>
      <c r="N84" s="65"/>
      <c r="O84" s="66"/>
    </row>
    <row r="85" spans="1:15" s="5" customFormat="1" ht="15.75" customHeight="1">
      <c r="A85" s="56"/>
      <c r="B85" s="40"/>
      <c r="C85" s="40"/>
      <c r="D85" s="39" t="s">
        <v>78</v>
      </c>
      <c r="E85" s="287"/>
      <c r="F85" s="288"/>
      <c r="G85" s="287"/>
      <c r="H85" s="288"/>
      <c r="I85" s="287">
        <v>20</v>
      </c>
      <c r="J85" s="288"/>
      <c r="K85" s="287">
        <v>20</v>
      </c>
      <c r="L85" s="289"/>
      <c r="M85" s="64"/>
      <c r="N85" s="65"/>
      <c r="O85" s="66"/>
    </row>
    <row r="86" spans="1:15" s="5" customFormat="1" ht="15.75" customHeight="1">
      <c r="A86" s="56"/>
      <c r="B86" s="40"/>
      <c r="C86" s="40"/>
      <c r="D86" s="39" t="s">
        <v>79</v>
      </c>
      <c r="E86" s="287">
        <v>50</v>
      </c>
      <c r="F86" s="288">
        <v>100</v>
      </c>
      <c r="G86" s="287">
        <v>10</v>
      </c>
      <c r="H86" s="288"/>
      <c r="I86" s="287"/>
      <c r="J86" s="288"/>
      <c r="K86" s="287"/>
      <c r="L86" s="289"/>
      <c r="M86" s="64"/>
      <c r="N86" s="65"/>
      <c r="O86" s="66"/>
    </row>
    <row r="87" spans="1:15" s="5" customFormat="1" ht="15.75" customHeight="1">
      <c r="A87" s="56"/>
      <c r="B87" s="40"/>
      <c r="C87" s="40"/>
      <c r="D87" s="39" t="s">
        <v>110</v>
      </c>
      <c r="E87" s="287">
        <v>15</v>
      </c>
      <c r="F87" s="288">
        <v>490</v>
      </c>
      <c r="G87" s="287">
        <v>5</v>
      </c>
      <c r="H87" s="288"/>
      <c r="I87" s="287">
        <v>5</v>
      </c>
      <c r="J87" s="288"/>
      <c r="K87" s="287">
        <v>5</v>
      </c>
      <c r="L87" s="289"/>
      <c r="M87" s="64"/>
      <c r="N87" s="65"/>
      <c r="O87" s="66"/>
    </row>
    <row r="88" spans="1:15" s="5" customFormat="1" ht="15.75" customHeight="1">
      <c r="A88" s="56"/>
      <c r="B88" s="40"/>
      <c r="C88" s="40"/>
      <c r="D88" s="39" t="s">
        <v>111</v>
      </c>
      <c r="E88" s="287">
        <v>20</v>
      </c>
      <c r="F88" s="288"/>
      <c r="G88" s="287">
        <v>20</v>
      </c>
      <c r="H88" s="288"/>
      <c r="I88" s="287">
        <v>25</v>
      </c>
      <c r="J88" s="288"/>
      <c r="K88" s="287">
        <v>25</v>
      </c>
      <c r="L88" s="289"/>
      <c r="M88" s="64"/>
      <c r="N88" s="65"/>
      <c r="O88" s="66"/>
    </row>
    <row r="89" spans="1:15" s="4" customFormat="1" ht="15.75" customHeight="1">
      <c r="A89" s="57"/>
      <c r="B89" s="33" t="s">
        <v>172</v>
      </c>
      <c r="C89" s="33"/>
      <c r="D89" s="41"/>
      <c r="E89" s="275">
        <f>SUM(E90)</f>
        <v>10</v>
      </c>
      <c r="F89" s="275">
        <f aca="true" t="shared" si="21" ref="F89:H90">SUM(F90)</f>
        <v>0</v>
      </c>
      <c r="G89" s="275">
        <f t="shared" si="21"/>
        <v>60</v>
      </c>
      <c r="H89" s="275">
        <f t="shared" si="21"/>
        <v>0</v>
      </c>
      <c r="I89" s="275">
        <f aca="true" t="shared" si="22" ref="I89:L90">SUM(I90)</f>
        <v>60</v>
      </c>
      <c r="J89" s="275">
        <f t="shared" si="22"/>
        <v>30</v>
      </c>
      <c r="K89" s="275">
        <f t="shared" si="22"/>
        <v>60</v>
      </c>
      <c r="L89" s="286">
        <f t="shared" si="22"/>
        <v>0</v>
      </c>
      <c r="M89" s="68"/>
      <c r="N89" s="69"/>
      <c r="O89" s="63"/>
    </row>
    <row r="90" spans="1:15" s="85" customFormat="1" ht="15" customHeight="1">
      <c r="A90" s="80"/>
      <c r="B90" s="81"/>
      <c r="C90" s="18" t="s">
        <v>171</v>
      </c>
      <c r="D90" s="19"/>
      <c r="E90" s="278">
        <f>SUM(E91)</f>
        <v>10</v>
      </c>
      <c r="F90" s="278">
        <f t="shared" si="21"/>
        <v>0</v>
      </c>
      <c r="G90" s="278">
        <f t="shared" si="21"/>
        <v>60</v>
      </c>
      <c r="H90" s="278">
        <f t="shared" si="21"/>
        <v>0</v>
      </c>
      <c r="I90" s="278">
        <f t="shared" si="22"/>
        <v>60</v>
      </c>
      <c r="J90" s="278">
        <f t="shared" si="22"/>
        <v>30</v>
      </c>
      <c r="K90" s="278">
        <f t="shared" si="22"/>
        <v>60</v>
      </c>
      <c r="L90" s="306">
        <f t="shared" si="22"/>
        <v>0</v>
      </c>
      <c r="M90" s="82"/>
      <c r="N90" s="83"/>
      <c r="O90" s="84"/>
    </row>
    <row r="91" spans="1:13" ht="15.75" customHeight="1">
      <c r="A91" s="53"/>
      <c r="B91" s="20"/>
      <c r="C91" s="34"/>
      <c r="D91" s="39" t="s">
        <v>82</v>
      </c>
      <c r="E91" s="287">
        <v>10</v>
      </c>
      <c r="F91" s="288"/>
      <c r="G91" s="287">
        <v>60</v>
      </c>
      <c r="H91" s="288"/>
      <c r="I91" s="287">
        <v>60</v>
      </c>
      <c r="J91" s="288">
        <v>30</v>
      </c>
      <c r="K91" s="287">
        <v>60</v>
      </c>
      <c r="L91" s="289"/>
      <c r="M91" s="70"/>
    </row>
    <row r="92" spans="1:13" ht="16.5" customHeight="1">
      <c r="A92" s="52" t="s">
        <v>21</v>
      </c>
      <c r="B92" s="59"/>
      <c r="C92" s="22"/>
      <c r="D92" s="22"/>
      <c r="E92" s="272">
        <f>SUM(E93)</f>
        <v>179.4</v>
      </c>
      <c r="F92" s="290">
        <f aca="true" t="shared" si="23" ref="F92:L92">SUM(F93)</f>
        <v>692.3</v>
      </c>
      <c r="G92" s="272">
        <f t="shared" si="23"/>
        <v>262.7</v>
      </c>
      <c r="H92" s="290">
        <f t="shared" si="23"/>
        <v>654.3</v>
      </c>
      <c r="I92" s="272">
        <f t="shared" si="23"/>
        <v>340.3</v>
      </c>
      <c r="J92" s="290">
        <f t="shared" si="23"/>
        <v>742.8</v>
      </c>
      <c r="K92" s="272">
        <f t="shared" si="23"/>
        <v>330.3</v>
      </c>
      <c r="L92" s="291">
        <f t="shared" si="23"/>
        <v>748</v>
      </c>
      <c r="M92" s="6"/>
    </row>
    <row r="93" spans="1:15" s="5" customFormat="1" ht="15.75" customHeight="1">
      <c r="A93" s="56"/>
      <c r="B93" s="16" t="s">
        <v>22</v>
      </c>
      <c r="C93" s="16"/>
      <c r="D93" s="16"/>
      <c r="E93" s="275">
        <f aca="true" t="shared" si="24" ref="E93:L93">SUM(E94+E105)</f>
        <v>179.4</v>
      </c>
      <c r="F93" s="276">
        <f t="shared" si="24"/>
        <v>692.3</v>
      </c>
      <c r="G93" s="275">
        <f t="shared" si="24"/>
        <v>262.7</v>
      </c>
      <c r="H93" s="276">
        <f t="shared" si="24"/>
        <v>654.3</v>
      </c>
      <c r="I93" s="275">
        <f t="shared" si="24"/>
        <v>340.3</v>
      </c>
      <c r="J93" s="276">
        <f t="shared" si="24"/>
        <v>742.8</v>
      </c>
      <c r="K93" s="310">
        <f t="shared" si="24"/>
        <v>330.3</v>
      </c>
      <c r="L93" s="277">
        <f t="shared" si="24"/>
        <v>748</v>
      </c>
      <c r="M93" s="64"/>
      <c r="N93" s="65"/>
      <c r="O93" s="66"/>
    </row>
    <row r="94" spans="1:15" s="85" customFormat="1" ht="15" customHeight="1">
      <c r="A94" s="80"/>
      <c r="B94" s="81"/>
      <c r="C94" s="18" t="s">
        <v>23</v>
      </c>
      <c r="D94" s="19"/>
      <c r="E94" s="278"/>
      <c r="F94" s="303">
        <f aca="true" t="shared" si="25" ref="F94:L94">SUM(F95:F104)</f>
        <v>334.3</v>
      </c>
      <c r="G94" s="278"/>
      <c r="H94" s="303">
        <f t="shared" si="25"/>
        <v>416.29999999999995</v>
      </c>
      <c r="I94" s="278"/>
      <c r="J94" s="303">
        <f t="shared" si="25"/>
        <v>119.8</v>
      </c>
      <c r="K94" s="278"/>
      <c r="L94" s="304">
        <f t="shared" si="25"/>
        <v>135</v>
      </c>
      <c r="M94" s="82"/>
      <c r="N94" s="83"/>
      <c r="O94" s="84"/>
    </row>
    <row r="95" spans="1:13" ht="15.75" customHeight="1">
      <c r="A95" s="53"/>
      <c r="B95" s="20"/>
      <c r="C95" s="20"/>
      <c r="D95" s="37" t="s">
        <v>112</v>
      </c>
      <c r="E95" s="287"/>
      <c r="F95" s="276">
        <v>14</v>
      </c>
      <c r="G95" s="287"/>
      <c r="H95" s="276">
        <v>35</v>
      </c>
      <c r="I95" s="287"/>
      <c r="J95" s="276"/>
      <c r="K95" s="287"/>
      <c r="L95" s="277"/>
      <c r="M95" s="72"/>
    </row>
    <row r="96" spans="1:15" ht="15.75" customHeight="1">
      <c r="A96" s="53"/>
      <c r="B96" s="40"/>
      <c r="C96" s="42"/>
      <c r="D96" s="43" t="s">
        <v>11</v>
      </c>
      <c r="E96" s="287"/>
      <c r="F96" s="288">
        <v>180.4</v>
      </c>
      <c r="G96" s="287"/>
      <c r="H96" s="288">
        <v>44.4</v>
      </c>
      <c r="I96" s="287"/>
      <c r="J96" s="288">
        <v>45</v>
      </c>
      <c r="K96" s="287"/>
      <c r="L96" s="289">
        <v>48</v>
      </c>
      <c r="M96" s="64"/>
      <c r="N96" s="65"/>
      <c r="O96" s="66"/>
    </row>
    <row r="97" spans="1:15" ht="15.75" customHeight="1">
      <c r="A97" s="53"/>
      <c r="B97" s="40"/>
      <c r="C97" s="42"/>
      <c r="D97" s="43" t="s">
        <v>42</v>
      </c>
      <c r="E97" s="287"/>
      <c r="F97" s="288">
        <v>47.9</v>
      </c>
      <c r="G97" s="287"/>
      <c r="H97" s="288">
        <v>199.4</v>
      </c>
      <c r="I97" s="287"/>
      <c r="J97" s="288">
        <v>22</v>
      </c>
      <c r="K97" s="287"/>
      <c r="L97" s="289">
        <v>22</v>
      </c>
      <c r="M97" s="64"/>
      <c r="N97" s="65"/>
      <c r="O97" s="66"/>
    </row>
    <row r="98" spans="1:13" ht="15.75" customHeight="1">
      <c r="A98" s="53"/>
      <c r="B98" s="20"/>
      <c r="C98" s="44"/>
      <c r="D98" s="45" t="s">
        <v>43</v>
      </c>
      <c r="E98" s="287"/>
      <c r="F98" s="288">
        <v>16.3</v>
      </c>
      <c r="G98" s="287"/>
      <c r="H98" s="288">
        <v>16.3</v>
      </c>
      <c r="I98" s="287"/>
      <c r="J98" s="288">
        <v>12</v>
      </c>
      <c r="K98" s="287"/>
      <c r="L98" s="289">
        <v>10</v>
      </c>
      <c r="M98" s="67"/>
    </row>
    <row r="99" spans="1:13" ht="15.75" customHeight="1">
      <c r="A99" s="53"/>
      <c r="B99" s="20"/>
      <c r="C99" s="44"/>
      <c r="D99" s="29" t="s">
        <v>44</v>
      </c>
      <c r="E99" s="287"/>
      <c r="F99" s="288">
        <v>17.2</v>
      </c>
      <c r="G99" s="287"/>
      <c r="H99" s="288">
        <v>1.5</v>
      </c>
      <c r="I99" s="287"/>
      <c r="J99" s="288"/>
      <c r="K99" s="287"/>
      <c r="L99" s="289"/>
      <c r="M99" s="67"/>
    </row>
    <row r="100" spans="1:13" ht="15.75" customHeight="1">
      <c r="A100" s="53"/>
      <c r="B100" s="20"/>
      <c r="C100" s="44"/>
      <c r="D100" s="29" t="s">
        <v>45</v>
      </c>
      <c r="E100" s="287"/>
      <c r="F100" s="288">
        <v>1.4</v>
      </c>
      <c r="G100" s="287"/>
      <c r="H100" s="288">
        <v>47.9</v>
      </c>
      <c r="I100" s="287"/>
      <c r="J100" s="288">
        <v>17.3</v>
      </c>
      <c r="K100" s="287"/>
      <c r="L100" s="289">
        <v>15</v>
      </c>
      <c r="M100" s="67"/>
    </row>
    <row r="101" spans="1:13" ht="15.75" customHeight="1">
      <c r="A101" s="53"/>
      <c r="B101" s="20"/>
      <c r="C101" s="44"/>
      <c r="D101" s="29" t="s">
        <v>26</v>
      </c>
      <c r="E101" s="287"/>
      <c r="F101" s="288">
        <v>5.1</v>
      </c>
      <c r="G101" s="287"/>
      <c r="H101" s="288">
        <v>20.4</v>
      </c>
      <c r="I101" s="287"/>
      <c r="J101" s="288">
        <v>1.5</v>
      </c>
      <c r="K101" s="287"/>
      <c r="L101" s="289">
        <v>10</v>
      </c>
      <c r="M101" s="67"/>
    </row>
    <row r="102" spans="1:13" ht="15.75" customHeight="1">
      <c r="A102" s="53"/>
      <c r="B102" s="20"/>
      <c r="C102" s="44"/>
      <c r="D102" s="29" t="s">
        <v>46</v>
      </c>
      <c r="E102" s="287"/>
      <c r="F102" s="288"/>
      <c r="G102" s="287"/>
      <c r="H102" s="288">
        <v>20.4</v>
      </c>
      <c r="I102" s="287"/>
      <c r="J102" s="288"/>
      <c r="K102" s="287"/>
      <c r="L102" s="289">
        <v>5</v>
      </c>
      <c r="M102" s="67"/>
    </row>
    <row r="103" spans="1:13" ht="15.75" customHeight="1">
      <c r="A103" s="53"/>
      <c r="B103" s="20"/>
      <c r="C103" s="44"/>
      <c r="D103" s="20" t="s">
        <v>47</v>
      </c>
      <c r="E103" s="287"/>
      <c r="F103" s="288">
        <v>50</v>
      </c>
      <c r="G103" s="287"/>
      <c r="H103" s="288"/>
      <c r="I103" s="287"/>
      <c r="J103" s="288"/>
      <c r="K103" s="287"/>
      <c r="L103" s="289"/>
      <c r="M103" s="67"/>
    </row>
    <row r="104" spans="1:13" ht="15.75" customHeight="1">
      <c r="A104" s="53"/>
      <c r="B104" s="20"/>
      <c r="C104" s="44"/>
      <c r="D104" s="29" t="s">
        <v>48</v>
      </c>
      <c r="E104" s="287"/>
      <c r="F104" s="288">
        <v>2</v>
      </c>
      <c r="G104" s="287"/>
      <c r="H104" s="288">
        <v>31</v>
      </c>
      <c r="I104" s="287"/>
      <c r="J104" s="288">
        <v>22</v>
      </c>
      <c r="K104" s="287"/>
      <c r="L104" s="289">
        <v>25</v>
      </c>
      <c r="M104" s="67"/>
    </row>
    <row r="105" spans="1:15" s="85" customFormat="1" ht="15" customHeight="1">
      <c r="A105" s="80"/>
      <c r="B105" s="81"/>
      <c r="C105" s="18" t="s">
        <v>24</v>
      </c>
      <c r="D105" s="19"/>
      <c r="E105" s="278">
        <f aca="true" t="shared" si="26" ref="E105:L105">SUM(E106:E122)</f>
        <v>179.4</v>
      </c>
      <c r="F105" s="303">
        <f t="shared" si="26"/>
        <v>358</v>
      </c>
      <c r="G105" s="278">
        <f t="shared" si="26"/>
        <v>262.7</v>
      </c>
      <c r="H105" s="303">
        <f t="shared" si="26"/>
        <v>238</v>
      </c>
      <c r="I105" s="278">
        <f t="shared" si="26"/>
        <v>340.3</v>
      </c>
      <c r="J105" s="303">
        <f t="shared" si="26"/>
        <v>623</v>
      </c>
      <c r="K105" s="278">
        <f t="shared" si="26"/>
        <v>330.3</v>
      </c>
      <c r="L105" s="304">
        <f t="shared" si="26"/>
        <v>613</v>
      </c>
      <c r="M105" s="82"/>
      <c r="N105" s="83"/>
      <c r="O105" s="84"/>
    </row>
    <row r="106" spans="1:18" s="7" customFormat="1" ht="15.75" customHeight="1">
      <c r="A106" s="58"/>
      <c r="B106" s="47"/>
      <c r="C106" s="44"/>
      <c r="D106" s="46" t="s">
        <v>54</v>
      </c>
      <c r="E106" s="287"/>
      <c r="F106" s="288"/>
      <c r="G106" s="287"/>
      <c r="H106" s="288"/>
      <c r="I106" s="287">
        <v>15.3</v>
      </c>
      <c r="J106" s="288">
        <v>138</v>
      </c>
      <c r="K106" s="287">
        <v>15.3</v>
      </c>
      <c r="L106" s="289">
        <v>138</v>
      </c>
      <c r="M106" s="67"/>
      <c r="N106" s="6"/>
      <c r="O106" s="10"/>
      <c r="P106" s="11"/>
      <c r="Q106" s="11"/>
      <c r="R106" s="11"/>
    </row>
    <row r="107" spans="1:18" s="7" customFormat="1" ht="15.75" customHeight="1">
      <c r="A107" s="58"/>
      <c r="B107" s="47"/>
      <c r="C107" s="44"/>
      <c r="D107" s="46" t="s">
        <v>50</v>
      </c>
      <c r="E107" s="287">
        <v>5</v>
      </c>
      <c r="F107" s="288">
        <v>116</v>
      </c>
      <c r="G107" s="287"/>
      <c r="H107" s="288"/>
      <c r="I107" s="287"/>
      <c r="J107" s="288"/>
      <c r="K107" s="287"/>
      <c r="L107" s="289"/>
      <c r="M107" s="67"/>
      <c r="N107" s="6"/>
      <c r="O107" s="10"/>
      <c r="P107" s="11"/>
      <c r="Q107" s="11"/>
      <c r="R107" s="11"/>
    </row>
    <row r="108" spans="1:18" s="7" customFormat="1" ht="15.75" customHeight="1">
      <c r="A108" s="58"/>
      <c r="B108" s="47"/>
      <c r="C108" s="44"/>
      <c r="D108" s="29" t="s">
        <v>49</v>
      </c>
      <c r="E108" s="287">
        <v>3</v>
      </c>
      <c r="F108" s="288">
        <v>43</v>
      </c>
      <c r="G108" s="287">
        <v>30</v>
      </c>
      <c r="H108" s="288">
        <v>40</v>
      </c>
      <c r="I108" s="287">
        <v>30</v>
      </c>
      <c r="J108" s="288">
        <v>10</v>
      </c>
      <c r="K108" s="287">
        <v>15</v>
      </c>
      <c r="L108" s="289">
        <v>10</v>
      </c>
      <c r="M108" s="67"/>
      <c r="N108" s="6"/>
      <c r="O108" s="10"/>
      <c r="P108" s="11"/>
      <c r="Q108" s="11"/>
      <c r="R108" s="11"/>
    </row>
    <row r="109" spans="1:18" s="7" customFormat="1" ht="15.75" customHeight="1">
      <c r="A109" s="58"/>
      <c r="B109" s="47"/>
      <c r="C109" s="44"/>
      <c r="D109" s="29" t="s">
        <v>52</v>
      </c>
      <c r="E109" s="287">
        <v>10</v>
      </c>
      <c r="F109" s="288"/>
      <c r="G109" s="287">
        <v>30</v>
      </c>
      <c r="H109" s="288">
        <v>50</v>
      </c>
      <c r="I109" s="287">
        <v>25</v>
      </c>
      <c r="J109" s="288">
        <v>15</v>
      </c>
      <c r="K109" s="287">
        <v>15</v>
      </c>
      <c r="L109" s="289">
        <v>10</v>
      </c>
      <c r="M109" s="67"/>
      <c r="N109" s="6"/>
      <c r="O109" s="10"/>
      <c r="P109" s="11"/>
      <c r="Q109" s="11"/>
      <c r="R109" s="11"/>
    </row>
    <row r="110" spans="1:18" s="7" customFormat="1" ht="15.75" customHeight="1">
      <c r="A110" s="58"/>
      <c r="B110" s="47"/>
      <c r="C110" s="44"/>
      <c r="D110" s="29" t="s">
        <v>53</v>
      </c>
      <c r="E110" s="287"/>
      <c r="F110" s="288"/>
      <c r="G110" s="287"/>
      <c r="H110" s="288"/>
      <c r="I110" s="287">
        <v>20</v>
      </c>
      <c r="J110" s="288">
        <v>10</v>
      </c>
      <c r="K110" s="287">
        <v>25</v>
      </c>
      <c r="L110" s="289">
        <v>15</v>
      </c>
      <c r="M110" s="67"/>
      <c r="N110" s="6"/>
      <c r="O110" s="10"/>
      <c r="P110" s="11"/>
      <c r="Q110" s="11"/>
      <c r="R110" s="11"/>
    </row>
    <row r="111" spans="1:18" s="7" customFormat="1" ht="15.75" customHeight="1">
      <c r="A111" s="58"/>
      <c r="B111" s="47"/>
      <c r="C111" s="44"/>
      <c r="D111" s="29" t="s">
        <v>51</v>
      </c>
      <c r="E111" s="287">
        <v>3</v>
      </c>
      <c r="F111" s="288">
        <v>58</v>
      </c>
      <c r="G111" s="287">
        <v>30</v>
      </c>
      <c r="H111" s="288">
        <v>15</v>
      </c>
      <c r="I111" s="287">
        <v>20</v>
      </c>
      <c r="J111" s="288">
        <v>10</v>
      </c>
      <c r="K111" s="287">
        <v>50</v>
      </c>
      <c r="L111" s="289">
        <v>20</v>
      </c>
      <c r="M111" s="67"/>
      <c r="N111" s="6"/>
      <c r="O111" s="10"/>
      <c r="P111" s="11"/>
      <c r="Q111" s="11"/>
      <c r="R111" s="11"/>
    </row>
    <row r="112" spans="1:18" s="7" customFormat="1" ht="15.75" customHeight="1">
      <c r="A112" s="58"/>
      <c r="B112" s="47"/>
      <c r="C112" s="44"/>
      <c r="D112" s="29" t="s">
        <v>95</v>
      </c>
      <c r="E112" s="287">
        <v>15</v>
      </c>
      <c r="F112" s="288">
        <v>45</v>
      </c>
      <c r="G112" s="287">
        <v>30</v>
      </c>
      <c r="H112" s="288">
        <v>60</v>
      </c>
      <c r="I112" s="287"/>
      <c r="J112" s="288"/>
      <c r="K112" s="287"/>
      <c r="L112" s="289"/>
      <c r="M112" s="67"/>
      <c r="N112" s="6"/>
      <c r="O112" s="10"/>
      <c r="P112" s="11"/>
      <c r="Q112" s="11"/>
      <c r="R112" s="11"/>
    </row>
    <row r="113" spans="1:18" s="7" customFormat="1" ht="15.75" customHeight="1">
      <c r="A113" s="58"/>
      <c r="B113" s="47"/>
      <c r="C113" s="44"/>
      <c r="D113" s="47" t="s">
        <v>27</v>
      </c>
      <c r="E113" s="287">
        <v>2</v>
      </c>
      <c r="F113" s="288">
        <v>28</v>
      </c>
      <c r="G113" s="287"/>
      <c r="H113" s="288"/>
      <c r="I113" s="287"/>
      <c r="J113" s="288"/>
      <c r="K113" s="287"/>
      <c r="L113" s="289"/>
      <c r="M113" s="67"/>
      <c r="N113" s="6"/>
      <c r="O113" s="10"/>
      <c r="P113" s="11"/>
      <c r="Q113" s="11"/>
      <c r="R113" s="11"/>
    </row>
    <row r="114" spans="1:18" s="7" customFormat="1" ht="15.75" customHeight="1">
      <c r="A114" s="58"/>
      <c r="B114" s="47"/>
      <c r="C114" s="44"/>
      <c r="D114" s="29" t="s">
        <v>96</v>
      </c>
      <c r="E114" s="287">
        <v>24.2</v>
      </c>
      <c r="F114" s="288">
        <v>23</v>
      </c>
      <c r="G114" s="287">
        <v>2.7</v>
      </c>
      <c r="H114" s="288">
        <v>18</v>
      </c>
      <c r="I114" s="287">
        <v>50</v>
      </c>
      <c r="J114" s="288">
        <v>30</v>
      </c>
      <c r="K114" s="287">
        <v>30</v>
      </c>
      <c r="L114" s="289">
        <v>10</v>
      </c>
      <c r="M114" s="67"/>
      <c r="N114" s="6"/>
      <c r="O114" s="10"/>
      <c r="P114" s="11"/>
      <c r="Q114" s="11"/>
      <c r="R114" s="11"/>
    </row>
    <row r="115" spans="1:18" s="7" customFormat="1" ht="15.75" customHeight="1">
      <c r="A115" s="58"/>
      <c r="B115" s="47"/>
      <c r="C115" s="44"/>
      <c r="D115" s="47" t="s">
        <v>28</v>
      </c>
      <c r="E115" s="287"/>
      <c r="F115" s="288"/>
      <c r="G115" s="287">
        <v>20</v>
      </c>
      <c r="H115" s="288">
        <v>15</v>
      </c>
      <c r="I115" s="287">
        <v>15</v>
      </c>
      <c r="J115" s="288"/>
      <c r="K115" s="287"/>
      <c r="L115" s="289"/>
      <c r="M115" s="67"/>
      <c r="N115" s="6"/>
      <c r="O115" s="10"/>
      <c r="P115" s="11"/>
      <c r="Q115" s="11"/>
      <c r="R115" s="11"/>
    </row>
    <row r="116" spans="1:18" s="7" customFormat="1" ht="15.75" customHeight="1">
      <c r="A116" s="58"/>
      <c r="B116" s="47"/>
      <c r="C116" s="44"/>
      <c r="D116" s="47" t="s">
        <v>34</v>
      </c>
      <c r="E116" s="287">
        <v>40</v>
      </c>
      <c r="F116" s="288">
        <v>20</v>
      </c>
      <c r="G116" s="287"/>
      <c r="H116" s="288"/>
      <c r="I116" s="287"/>
      <c r="J116" s="288"/>
      <c r="K116" s="287"/>
      <c r="L116" s="289"/>
      <c r="M116" s="67"/>
      <c r="N116" s="6"/>
      <c r="O116" s="10"/>
      <c r="P116" s="11"/>
      <c r="Q116" s="11"/>
      <c r="R116" s="11"/>
    </row>
    <row r="117" spans="1:18" s="7" customFormat="1" ht="15.75" customHeight="1">
      <c r="A117" s="58"/>
      <c r="B117" s="47"/>
      <c r="C117" s="44"/>
      <c r="D117" s="47" t="s">
        <v>36</v>
      </c>
      <c r="E117" s="287"/>
      <c r="F117" s="288">
        <v>10</v>
      </c>
      <c r="G117" s="287">
        <v>45</v>
      </c>
      <c r="H117" s="288">
        <v>40</v>
      </c>
      <c r="I117" s="287">
        <v>10</v>
      </c>
      <c r="J117" s="288">
        <v>10</v>
      </c>
      <c r="K117" s="287">
        <v>20</v>
      </c>
      <c r="L117" s="289">
        <v>10</v>
      </c>
      <c r="M117" s="67"/>
      <c r="N117" s="6"/>
      <c r="O117" s="10"/>
      <c r="P117" s="11"/>
      <c r="Q117" s="11"/>
      <c r="R117" s="11"/>
    </row>
    <row r="118" spans="1:18" s="7" customFormat="1" ht="15.75" customHeight="1">
      <c r="A118" s="58"/>
      <c r="B118" s="47"/>
      <c r="C118" s="44"/>
      <c r="D118" s="29" t="s">
        <v>7</v>
      </c>
      <c r="E118" s="287"/>
      <c r="F118" s="288"/>
      <c r="G118" s="287"/>
      <c r="H118" s="288"/>
      <c r="I118" s="287">
        <v>100</v>
      </c>
      <c r="J118" s="288">
        <v>400</v>
      </c>
      <c r="K118" s="287">
        <v>80</v>
      </c>
      <c r="L118" s="289">
        <v>400</v>
      </c>
      <c r="M118" s="67"/>
      <c r="N118" s="6"/>
      <c r="O118" s="10"/>
      <c r="P118" s="11"/>
      <c r="Q118" s="11"/>
      <c r="R118" s="11"/>
    </row>
    <row r="119" spans="1:18" s="7" customFormat="1" ht="15.75" customHeight="1">
      <c r="A119" s="58"/>
      <c r="B119" s="47"/>
      <c r="C119" s="44"/>
      <c r="D119" s="43" t="s">
        <v>109</v>
      </c>
      <c r="E119" s="287"/>
      <c r="F119" s="288">
        <v>15</v>
      </c>
      <c r="G119" s="287"/>
      <c r="H119" s="288"/>
      <c r="I119" s="287"/>
      <c r="J119" s="288"/>
      <c r="K119" s="287"/>
      <c r="L119" s="289"/>
      <c r="M119" s="67"/>
      <c r="N119" s="6"/>
      <c r="O119" s="10"/>
      <c r="P119" s="11"/>
      <c r="Q119" s="11"/>
      <c r="R119" s="11"/>
    </row>
    <row r="120" spans="1:18" s="7" customFormat="1" ht="15.75" customHeight="1">
      <c r="A120" s="58"/>
      <c r="B120" s="47"/>
      <c r="C120" s="44"/>
      <c r="D120" s="43" t="s">
        <v>55</v>
      </c>
      <c r="E120" s="287">
        <v>5</v>
      </c>
      <c r="F120" s="288"/>
      <c r="G120" s="287">
        <v>5</v>
      </c>
      <c r="H120" s="288"/>
      <c r="I120" s="287">
        <v>5</v>
      </c>
      <c r="J120" s="288"/>
      <c r="K120" s="287">
        <v>10</v>
      </c>
      <c r="L120" s="289"/>
      <c r="M120" s="67"/>
      <c r="N120" s="6"/>
      <c r="O120" s="10"/>
      <c r="P120" s="11"/>
      <c r="Q120" s="11"/>
      <c r="R120" s="11"/>
    </row>
    <row r="121" spans="1:18" s="7" customFormat="1" ht="15.75" customHeight="1">
      <c r="A121" s="58"/>
      <c r="B121" s="20"/>
      <c r="C121" s="44"/>
      <c r="D121" s="43" t="s">
        <v>65</v>
      </c>
      <c r="E121" s="287"/>
      <c r="F121" s="288"/>
      <c r="G121" s="287"/>
      <c r="H121" s="288"/>
      <c r="I121" s="287">
        <v>15</v>
      </c>
      <c r="J121" s="288"/>
      <c r="K121" s="287">
        <v>35</v>
      </c>
      <c r="L121" s="289"/>
      <c r="M121" s="67"/>
      <c r="N121" s="6"/>
      <c r="O121" s="10"/>
      <c r="P121" s="11"/>
      <c r="Q121" s="11"/>
      <c r="R121" s="11"/>
    </row>
    <row r="122" spans="1:18" s="7" customFormat="1" ht="15.75" customHeight="1">
      <c r="A122" s="58"/>
      <c r="B122" s="20"/>
      <c r="C122" s="44"/>
      <c r="D122" s="43" t="s">
        <v>56</v>
      </c>
      <c r="E122" s="287">
        <v>72.2</v>
      </c>
      <c r="F122" s="288"/>
      <c r="G122" s="287">
        <v>70</v>
      </c>
      <c r="H122" s="288"/>
      <c r="I122" s="287">
        <v>35</v>
      </c>
      <c r="J122" s="288"/>
      <c r="K122" s="287">
        <v>35</v>
      </c>
      <c r="L122" s="289"/>
      <c r="M122" s="67"/>
      <c r="N122" s="6"/>
      <c r="O122" s="10"/>
      <c r="P122" s="11"/>
      <c r="Q122" s="11"/>
      <c r="R122" s="11"/>
    </row>
    <row r="123" spans="1:13" ht="15.75" customHeight="1">
      <c r="A123" s="52" t="s">
        <v>0</v>
      </c>
      <c r="B123" s="59"/>
      <c r="C123" s="22"/>
      <c r="D123" s="22"/>
      <c r="E123" s="272">
        <f aca="true" t="shared" si="27" ref="E123:L123">SUM(E124+E154)</f>
        <v>702</v>
      </c>
      <c r="F123" s="290">
        <f t="shared" si="27"/>
        <v>0</v>
      </c>
      <c r="G123" s="272">
        <f t="shared" si="27"/>
        <v>919.9</v>
      </c>
      <c r="H123" s="290">
        <f t="shared" si="27"/>
        <v>586</v>
      </c>
      <c r="I123" s="272">
        <f t="shared" si="27"/>
        <v>822.5</v>
      </c>
      <c r="J123" s="290">
        <f t="shared" si="27"/>
        <v>865</v>
      </c>
      <c r="K123" s="311">
        <f t="shared" si="27"/>
        <v>728.6</v>
      </c>
      <c r="L123" s="291">
        <f t="shared" si="27"/>
        <v>839</v>
      </c>
      <c r="M123" s="6"/>
    </row>
    <row r="124" spans="1:15" s="5" customFormat="1" ht="15.75" customHeight="1">
      <c r="A124" s="56"/>
      <c r="B124" s="16" t="s">
        <v>1</v>
      </c>
      <c r="C124" s="16"/>
      <c r="D124" s="16"/>
      <c r="E124" s="275">
        <f>SUM(E125+E150+E152)</f>
        <v>462</v>
      </c>
      <c r="F124" s="276"/>
      <c r="G124" s="275">
        <f aca="true" t="shared" si="28" ref="G124:L124">SUM(G125+G150+G152)</f>
        <v>569.9</v>
      </c>
      <c r="H124" s="276">
        <f t="shared" si="28"/>
        <v>586</v>
      </c>
      <c r="I124" s="275">
        <f t="shared" si="28"/>
        <v>452.5</v>
      </c>
      <c r="J124" s="276">
        <f t="shared" si="28"/>
        <v>865</v>
      </c>
      <c r="K124" s="310">
        <f t="shared" si="28"/>
        <v>358.6</v>
      </c>
      <c r="L124" s="277">
        <f t="shared" si="28"/>
        <v>839</v>
      </c>
      <c r="M124" s="64"/>
      <c r="N124" s="65"/>
      <c r="O124" s="66"/>
    </row>
    <row r="125" spans="1:15" s="85" customFormat="1" ht="15" customHeight="1">
      <c r="A125" s="80"/>
      <c r="B125" s="81"/>
      <c r="C125" s="18" t="s">
        <v>2</v>
      </c>
      <c r="D125" s="19"/>
      <c r="E125" s="278">
        <f aca="true" t="shared" si="29" ref="E125:L125">SUM(E126:E149)</f>
        <v>367</v>
      </c>
      <c r="F125" s="303"/>
      <c r="G125" s="278">
        <f t="shared" si="29"/>
        <v>490.9</v>
      </c>
      <c r="H125" s="303">
        <f t="shared" si="29"/>
        <v>586</v>
      </c>
      <c r="I125" s="278">
        <f t="shared" si="29"/>
        <v>392.5</v>
      </c>
      <c r="J125" s="303">
        <f t="shared" si="29"/>
        <v>865</v>
      </c>
      <c r="K125" s="278">
        <f t="shared" si="29"/>
        <v>298.6</v>
      </c>
      <c r="L125" s="304">
        <f t="shared" si="29"/>
        <v>839</v>
      </c>
      <c r="M125" s="82"/>
      <c r="N125" s="83"/>
      <c r="O125" s="84"/>
    </row>
    <row r="126" spans="1:13" ht="15.75" customHeight="1">
      <c r="A126" s="53"/>
      <c r="B126" s="20"/>
      <c r="C126" s="44"/>
      <c r="D126" s="48" t="s">
        <v>57</v>
      </c>
      <c r="E126" s="287"/>
      <c r="F126" s="288"/>
      <c r="G126" s="287">
        <v>14</v>
      </c>
      <c r="H126" s="288"/>
      <c r="I126" s="287">
        <v>37</v>
      </c>
      <c r="J126" s="288"/>
      <c r="K126" s="287">
        <v>48</v>
      </c>
      <c r="L126" s="289"/>
      <c r="M126" s="67"/>
    </row>
    <row r="127" spans="1:13" ht="15.75" customHeight="1">
      <c r="A127" s="53"/>
      <c r="B127" s="20"/>
      <c r="C127" s="44"/>
      <c r="D127" s="48" t="s">
        <v>97</v>
      </c>
      <c r="E127" s="287">
        <v>5</v>
      </c>
      <c r="F127" s="288"/>
      <c r="G127" s="287">
        <v>59</v>
      </c>
      <c r="H127" s="288">
        <v>586</v>
      </c>
      <c r="I127" s="287">
        <v>97</v>
      </c>
      <c r="J127" s="288">
        <v>865</v>
      </c>
      <c r="K127" s="287">
        <v>94</v>
      </c>
      <c r="L127" s="289">
        <v>839</v>
      </c>
      <c r="M127" s="73"/>
    </row>
    <row r="128" spans="1:13" ht="15.75" customHeight="1">
      <c r="A128" s="53"/>
      <c r="B128" s="20"/>
      <c r="C128" s="44"/>
      <c r="D128" s="48" t="s">
        <v>29</v>
      </c>
      <c r="E128" s="287">
        <v>3</v>
      </c>
      <c r="F128" s="288"/>
      <c r="G128" s="287"/>
      <c r="H128" s="288"/>
      <c r="I128" s="287">
        <v>17.5</v>
      </c>
      <c r="J128" s="288"/>
      <c r="K128" s="287">
        <v>7.5</v>
      </c>
      <c r="L128" s="289"/>
      <c r="M128" s="67"/>
    </row>
    <row r="129" spans="1:13" ht="15.75" customHeight="1">
      <c r="A129" s="53"/>
      <c r="B129" s="20"/>
      <c r="C129" s="44"/>
      <c r="D129" s="48" t="s">
        <v>41</v>
      </c>
      <c r="E129" s="287"/>
      <c r="F129" s="288"/>
      <c r="G129" s="287"/>
      <c r="H129" s="288"/>
      <c r="I129" s="287">
        <v>30</v>
      </c>
      <c r="J129" s="288"/>
      <c r="K129" s="287">
        <v>50</v>
      </c>
      <c r="L129" s="289"/>
      <c r="M129" s="67"/>
    </row>
    <row r="130" spans="1:13" ht="15.75" customHeight="1">
      <c r="A130" s="53"/>
      <c r="B130" s="20"/>
      <c r="C130" s="44"/>
      <c r="D130" s="48" t="s">
        <v>98</v>
      </c>
      <c r="E130" s="287">
        <v>40</v>
      </c>
      <c r="F130" s="288"/>
      <c r="G130" s="287">
        <v>95</v>
      </c>
      <c r="H130" s="288"/>
      <c r="I130" s="287">
        <v>6</v>
      </c>
      <c r="J130" s="288"/>
      <c r="K130" s="287">
        <v>7.2</v>
      </c>
      <c r="L130" s="289"/>
      <c r="M130" s="67"/>
    </row>
    <row r="131" spans="1:13" ht="15.75" customHeight="1">
      <c r="A131" s="53"/>
      <c r="B131" s="20"/>
      <c r="C131" s="44"/>
      <c r="D131" s="48" t="s">
        <v>99</v>
      </c>
      <c r="E131" s="287">
        <v>12.5</v>
      </c>
      <c r="F131" s="288"/>
      <c r="G131" s="287">
        <v>22</v>
      </c>
      <c r="H131" s="288"/>
      <c r="I131" s="287">
        <v>10</v>
      </c>
      <c r="J131" s="288"/>
      <c r="K131" s="287"/>
      <c r="L131" s="289"/>
      <c r="M131" s="67"/>
    </row>
    <row r="132" spans="1:13" ht="15.75" customHeight="1">
      <c r="A132" s="53"/>
      <c r="B132" s="20"/>
      <c r="C132" s="44"/>
      <c r="D132" s="48" t="s">
        <v>100</v>
      </c>
      <c r="E132" s="287">
        <v>30</v>
      </c>
      <c r="F132" s="288"/>
      <c r="G132" s="287">
        <v>20</v>
      </c>
      <c r="H132" s="288"/>
      <c r="I132" s="287">
        <v>15</v>
      </c>
      <c r="J132" s="288"/>
      <c r="K132" s="287"/>
      <c r="L132" s="289"/>
      <c r="M132" s="67"/>
    </row>
    <row r="133" spans="1:13" ht="15.75" customHeight="1">
      <c r="A133" s="53"/>
      <c r="B133" s="20"/>
      <c r="C133" s="44"/>
      <c r="D133" s="48" t="s">
        <v>30</v>
      </c>
      <c r="E133" s="287">
        <v>10</v>
      </c>
      <c r="F133" s="288"/>
      <c r="G133" s="287">
        <v>12</v>
      </c>
      <c r="H133" s="288"/>
      <c r="I133" s="287">
        <v>25</v>
      </c>
      <c r="J133" s="288"/>
      <c r="K133" s="287">
        <v>3.6</v>
      </c>
      <c r="L133" s="289"/>
      <c r="M133" s="67"/>
    </row>
    <row r="134" spans="1:13" ht="15.75" customHeight="1">
      <c r="A134" s="53"/>
      <c r="B134" s="20"/>
      <c r="C134" s="44"/>
      <c r="D134" s="48" t="s">
        <v>31</v>
      </c>
      <c r="E134" s="287">
        <v>40</v>
      </c>
      <c r="F134" s="288"/>
      <c r="G134" s="287">
        <v>30</v>
      </c>
      <c r="H134" s="288"/>
      <c r="I134" s="287">
        <v>20</v>
      </c>
      <c r="J134" s="288"/>
      <c r="K134" s="287">
        <v>6.5</v>
      </c>
      <c r="L134" s="289"/>
      <c r="M134" s="67"/>
    </row>
    <row r="135" spans="1:13" ht="15.75" customHeight="1">
      <c r="A135" s="53"/>
      <c r="B135" s="20"/>
      <c r="C135" s="44"/>
      <c r="D135" s="48" t="s">
        <v>64</v>
      </c>
      <c r="E135" s="287"/>
      <c r="F135" s="288"/>
      <c r="G135" s="287">
        <v>15</v>
      </c>
      <c r="H135" s="288"/>
      <c r="I135" s="287">
        <v>25</v>
      </c>
      <c r="J135" s="288"/>
      <c r="K135" s="287">
        <v>7.4</v>
      </c>
      <c r="L135" s="289"/>
      <c r="M135" s="67"/>
    </row>
    <row r="136" spans="1:13" ht="15.75" customHeight="1">
      <c r="A136" s="53"/>
      <c r="B136" s="20"/>
      <c r="C136" s="44"/>
      <c r="D136" s="48" t="s">
        <v>10</v>
      </c>
      <c r="E136" s="287">
        <v>46</v>
      </c>
      <c r="F136" s="288"/>
      <c r="G136" s="287">
        <v>21</v>
      </c>
      <c r="H136" s="288"/>
      <c r="I136" s="287"/>
      <c r="J136" s="288"/>
      <c r="K136" s="287"/>
      <c r="L136" s="289"/>
      <c r="M136" s="67"/>
    </row>
    <row r="137" spans="1:13" ht="15.75" customHeight="1">
      <c r="A137" s="53"/>
      <c r="B137" s="20"/>
      <c r="C137" s="44"/>
      <c r="D137" s="47" t="s">
        <v>33</v>
      </c>
      <c r="E137" s="287"/>
      <c r="F137" s="288"/>
      <c r="G137" s="287"/>
      <c r="H137" s="288"/>
      <c r="I137" s="287"/>
      <c r="J137" s="288"/>
      <c r="K137" s="287">
        <v>7.4</v>
      </c>
      <c r="L137" s="289"/>
      <c r="M137" s="67"/>
    </row>
    <row r="138" spans="1:13" ht="15.75" customHeight="1">
      <c r="A138" s="53"/>
      <c r="B138" s="20"/>
      <c r="C138" s="44"/>
      <c r="D138" s="48" t="s">
        <v>37</v>
      </c>
      <c r="E138" s="287"/>
      <c r="F138" s="288"/>
      <c r="G138" s="287">
        <v>5</v>
      </c>
      <c r="H138" s="288"/>
      <c r="I138" s="287">
        <v>15</v>
      </c>
      <c r="J138" s="288"/>
      <c r="K138" s="287"/>
      <c r="L138" s="289"/>
      <c r="M138" s="67"/>
    </row>
    <row r="139" spans="1:13" ht="15.75" customHeight="1">
      <c r="A139" s="53"/>
      <c r="B139" s="20"/>
      <c r="C139" s="44"/>
      <c r="D139" s="48" t="s">
        <v>8</v>
      </c>
      <c r="E139" s="287">
        <v>28</v>
      </c>
      <c r="F139" s="288"/>
      <c r="G139" s="287">
        <v>83</v>
      </c>
      <c r="H139" s="288"/>
      <c r="I139" s="287">
        <v>20</v>
      </c>
      <c r="J139" s="288"/>
      <c r="K139" s="287">
        <v>17</v>
      </c>
      <c r="L139" s="289"/>
      <c r="M139" s="67"/>
    </row>
    <row r="140" spans="1:13" ht="15.75" customHeight="1">
      <c r="A140" s="53"/>
      <c r="B140" s="20"/>
      <c r="C140" s="44"/>
      <c r="D140" s="48" t="s">
        <v>58</v>
      </c>
      <c r="E140" s="287">
        <v>26</v>
      </c>
      <c r="F140" s="288"/>
      <c r="G140" s="287"/>
      <c r="H140" s="288"/>
      <c r="I140" s="287"/>
      <c r="J140" s="288"/>
      <c r="K140" s="287"/>
      <c r="L140" s="289"/>
      <c r="M140" s="67"/>
    </row>
    <row r="141" spans="1:13" ht="15.75" customHeight="1">
      <c r="A141" s="53"/>
      <c r="B141" s="20"/>
      <c r="C141" s="44"/>
      <c r="D141" s="48" t="s">
        <v>32</v>
      </c>
      <c r="E141" s="287">
        <v>4.5</v>
      </c>
      <c r="F141" s="288"/>
      <c r="G141" s="287"/>
      <c r="H141" s="288"/>
      <c r="I141" s="287"/>
      <c r="J141" s="288"/>
      <c r="K141" s="287"/>
      <c r="L141" s="289"/>
      <c r="M141" s="67"/>
    </row>
    <row r="142" spans="1:13" ht="15.75" customHeight="1">
      <c r="A142" s="53"/>
      <c r="B142" s="20"/>
      <c r="C142" s="44"/>
      <c r="D142" s="48" t="s">
        <v>59</v>
      </c>
      <c r="E142" s="287"/>
      <c r="F142" s="288"/>
      <c r="G142" s="287">
        <v>5</v>
      </c>
      <c r="H142" s="288"/>
      <c r="I142" s="287">
        <v>25</v>
      </c>
      <c r="J142" s="288"/>
      <c r="K142" s="287"/>
      <c r="L142" s="289"/>
      <c r="M142" s="67"/>
    </row>
    <row r="143" spans="1:13" ht="15.75" customHeight="1">
      <c r="A143" s="53"/>
      <c r="B143" s="20"/>
      <c r="C143" s="44"/>
      <c r="D143" s="48" t="s">
        <v>60</v>
      </c>
      <c r="E143" s="287"/>
      <c r="F143" s="288"/>
      <c r="G143" s="287">
        <v>6.5</v>
      </c>
      <c r="H143" s="288"/>
      <c r="I143" s="287"/>
      <c r="J143" s="288"/>
      <c r="K143" s="287"/>
      <c r="L143" s="289"/>
      <c r="M143" s="67"/>
    </row>
    <row r="144" spans="1:13" ht="15.75" customHeight="1">
      <c r="A144" s="53"/>
      <c r="B144" s="20"/>
      <c r="C144" s="44"/>
      <c r="D144" s="48" t="s">
        <v>61</v>
      </c>
      <c r="E144" s="287"/>
      <c r="F144" s="288"/>
      <c r="G144" s="287">
        <v>5</v>
      </c>
      <c r="H144" s="288"/>
      <c r="I144" s="287"/>
      <c r="J144" s="288"/>
      <c r="K144" s="287"/>
      <c r="L144" s="289"/>
      <c r="M144" s="67"/>
    </row>
    <row r="145" spans="1:13" ht="15.75" customHeight="1">
      <c r="A145" s="53"/>
      <c r="B145" s="20"/>
      <c r="C145" s="44"/>
      <c r="D145" s="48" t="s">
        <v>62</v>
      </c>
      <c r="E145" s="287"/>
      <c r="F145" s="288"/>
      <c r="G145" s="287">
        <v>9</v>
      </c>
      <c r="H145" s="288"/>
      <c r="I145" s="287"/>
      <c r="J145" s="288"/>
      <c r="K145" s="287"/>
      <c r="L145" s="289"/>
      <c r="M145" s="67"/>
    </row>
    <row r="146" spans="1:13" ht="15.75" customHeight="1">
      <c r="A146" s="53"/>
      <c r="B146" s="20"/>
      <c r="C146" s="44"/>
      <c r="D146" s="48" t="s">
        <v>101</v>
      </c>
      <c r="E146" s="287">
        <v>2</v>
      </c>
      <c r="F146" s="288"/>
      <c r="G146" s="287">
        <v>13.4</v>
      </c>
      <c r="H146" s="288"/>
      <c r="I146" s="287"/>
      <c r="J146" s="288"/>
      <c r="K146" s="287"/>
      <c r="L146" s="289"/>
      <c r="M146" s="67"/>
    </row>
    <row r="147" spans="1:13" ht="15.75" customHeight="1">
      <c r="A147" s="53"/>
      <c r="B147" s="20"/>
      <c r="C147" s="44"/>
      <c r="D147" s="48" t="s">
        <v>102</v>
      </c>
      <c r="E147" s="287"/>
      <c r="F147" s="288"/>
      <c r="G147" s="287">
        <v>36</v>
      </c>
      <c r="H147" s="288"/>
      <c r="I147" s="287"/>
      <c r="J147" s="288"/>
      <c r="K147" s="287"/>
      <c r="L147" s="289"/>
      <c r="M147" s="67"/>
    </row>
    <row r="148" spans="1:13" ht="15.75" customHeight="1">
      <c r="A148" s="53"/>
      <c r="B148" s="20"/>
      <c r="C148" s="44"/>
      <c r="D148" s="48" t="s">
        <v>63</v>
      </c>
      <c r="E148" s="287">
        <v>6</v>
      </c>
      <c r="F148" s="288"/>
      <c r="G148" s="287"/>
      <c r="H148" s="288"/>
      <c r="I148" s="287"/>
      <c r="J148" s="288"/>
      <c r="K148" s="287"/>
      <c r="L148" s="289"/>
      <c r="M148" s="67"/>
    </row>
    <row r="149" spans="1:13" ht="15.75" customHeight="1">
      <c r="A149" s="53"/>
      <c r="B149" s="20"/>
      <c r="C149" s="44"/>
      <c r="D149" s="48" t="s">
        <v>56</v>
      </c>
      <c r="E149" s="287">
        <v>114</v>
      </c>
      <c r="F149" s="288"/>
      <c r="G149" s="287">
        <v>40</v>
      </c>
      <c r="H149" s="288"/>
      <c r="I149" s="287">
        <v>50</v>
      </c>
      <c r="J149" s="288"/>
      <c r="K149" s="287">
        <v>50</v>
      </c>
      <c r="L149" s="289"/>
      <c r="M149" s="67"/>
    </row>
    <row r="150" spans="1:15" s="85" customFormat="1" ht="15" customHeight="1">
      <c r="A150" s="80"/>
      <c r="B150" s="81"/>
      <c r="C150" s="18" t="s">
        <v>3</v>
      </c>
      <c r="D150" s="19"/>
      <c r="E150" s="278">
        <f>SUM(E151)</f>
        <v>80</v>
      </c>
      <c r="F150" s="303"/>
      <c r="G150" s="278">
        <f>SUM(G151)</f>
        <v>60</v>
      </c>
      <c r="H150" s="303"/>
      <c r="I150" s="278">
        <f>SUM(I151)</f>
        <v>60</v>
      </c>
      <c r="J150" s="303"/>
      <c r="K150" s="278">
        <f>SUM(K151)</f>
        <v>60</v>
      </c>
      <c r="L150" s="304"/>
      <c r="M150" s="82"/>
      <c r="N150" s="83"/>
      <c r="O150" s="84"/>
    </row>
    <row r="151" spans="1:15" s="5" customFormat="1" ht="15.75" customHeight="1">
      <c r="A151" s="56"/>
      <c r="B151" s="40"/>
      <c r="C151" s="40"/>
      <c r="D151" s="49" t="s">
        <v>38</v>
      </c>
      <c r="E151" s="287">
        <v>80</v>
      </c>
      <c r="F151" s="288"/>
      <c r="G151" s="287">
        <v>60</v>
      </c>
      <c r="H151" s="288"/>
      <c r="I151" s="287">
        <v>60</v>
      </c>
      <c r="J151" s="288"/>
      <c r="K151" s="287">
        <v>60</v>
      </c>
      <c r="L151" s="289"/>
      <c r="M151" s="64"/>
      <c r="N151" s="65"/>
      <c r="O151" s="66"/>
    </row>
    <row r="152" spans="1:15" s="85" customFormat="1" ht="15" customHeight="1">
      <c r="A152" s="80"/>
      <c r="B152" s="81"/>
      <c r="C152" s="18" t="s">
        <v>4</v>
      </c>
      <c r="D152" s="19"/>
      <c r="E152" s="278">
        <f>+E153</f>
        <v>15</v>
      </c>
      <c r="F152" s="303"/>
      <c r="G152" s="278">
        <f>+G153</f>
        <v>19</v>
      </c>
      <c r="H152" s="303"/>
      <c r="I152" s="278"/>
      <c r="J152" s="303"/>
      <c r="K152" s="278"/>
      <c r="L152" s="304"/>
      <c r="M152" s="82"/>
      <c r="N152" s="83"/>
      <c r="O152" s="84"/>
    </row>
    <row r="153" spans="1:15" s="5" customFormat="1" ht="15.75" customHeight="1">
      <c r="A153" s="56"/>
      <c r="B153" s="40"/>
      <c r="C153" s="40"/>
      <c r="D153" s="39" t="s">
        <v>81</v>
      </c>
      <c r="E153" s="287">
        <v>15</v>
      </c>
      <c r="F153" s="288"/>
      <c r="G153" s="287">
        <v>19</v>
      </c>
      <c r="H153" s="288"/>
      <c r="I153" s="287"/>
      <c r="J153" s="288"/>
      <c r="K153" s="287"/>
      <c r="L153" s="289"/>
      <c r="M153" s="64"/>
      <c r="N153" s="65"/>
      <c r="O153" s="66"/>
    </row>
    <row r="154" spans="1:15" s="5" customFormat="1" ht="15.75" customHeight="1">
      <c r="A154" s="56"/>
      <c r="B154" s="16" t="s">
        <v>5</v>
      </c>
      <c r="C154" s="16"/>
      <c r="D154" s="16"/>
      <c r="E154" s="275">
        <f>SUM(E155+E157)</f>
        <v>240</v>
      </c>
      <c r="F154" s="276"/>
      <c r="G154" s="275">
        <f>SUM(G155+G157)</f>
        <v>350</v>
      </c>
      <c r="H154" s="276"/>
      <c r="I154" s="275">
        <f>SUM(I155+I157)</f>
        <v>370</v>
      </c>
      <c r="J154" s="276"/>
      <c r="K154" s="310">
        <f>SUM(K155+K157)</f>
        <v>370</v>
      </c>
      <c r="L154" s="277"/>
      <c r="M154" s="64"/>
      <c r="N154" s="65"/>
      <c r="O154" s="66"/>
    </row>
    <row r="155" spans="1:15" s="85" customFormat="1" ht="15" customHeight="1">
      <c r="A155" s="80"/>
      <c r="B155" s="81"/>
      <c r="C155" s="18" t="s">
        <v>89</v>
      </c>
      <c r="D155" s="19"/>
      <c r="E155" s="278">
        <f>+E156</f>
        <v>40</v>
      </c>
      <c r="F155" s="303"/>
      <c r="G155" s="278">
        <f>+G156</f>
        <v>50</v>
      </c>
      <c r="H155" s="303"/>
      <c r="I155" s="278">
        <f>+I156</f>
        <v>70</v>
      </c>
      <c r="J155" s="303"/>
      <c r="K155" s="278">
        <f>+K156</f>
        <v>70</v>
      </c>
      <c r="L155" s="304"/>
      <c r="M155" s="82"/>
      <c r="N155" s="83"/>
      <c r="O155" s="84"/>
    </row>
    <row r="156" spans="1:15" s="4" customFormat="1" ht="15.75" customHeight="1">
      <c r="A156" s="57"/>
      <c r="B156" s="50"/>
      <c r="C156" s="50"/>
      <c r="D156" s="47" t="s">
        <v>90</v>
      </c>
      <c r="E156" s="287">
        <v>40</v>
      </c>
      <c r="F156" s="288"/>
      <c r="G156" s="287">
        <v>50</v>
      </c>
      <c r="H156" s="288"/>
      <c r="I156" s="287">
        <v>70</v>
      </c>
      <c r="J156" s="288"/>
      <c r="K156" s="287">
        <v>70</v>
      </c>
      <c r="L156" s="304"/>
      <c r="M156" s="68"/>
      <c r="N156" s="69"/>
      <c r="O156" s="63"/>
    </row>
    <row r="157" spans="1:15" s="85" customFormat="1" ht="15" customHeight="1">
      <c r="A157" s="80"/>
      <c r="B157" s="81"/>
      <c r="C157" s="18" t="s">
        <v>6</v>
      </c>
      <c r="D157" s="19"/>
      <c r="E157" s="278">
        <f>+E158</f>
        <v>200</v>
      </c>
      <c r="F157" s="303"/>
      <c r="G157" s="278">
        <f>+G158</f>
        <v>300</v>
      </c>
      <c r="H157" s="303"/>
      <c r="I157" s="278">
        <f>+I158</f>
        <v>300</v>
      </c>
      <c r="J157" s="303"/>
      <c r="K157" s="278">
        <f>+K158</f>
        <v>300</v>
      </c>
      <c r="L157" s="304"/>
      <c r="M157" s="82"/>
      <c r="N157" s="83"/>
      <c r="O157" s="84"/>
    </row>
    <row r="158" spans="1:13" ht="15.75" customHeight="1" thickBot="1">
      <c r="A158" s="185"/>
      <c r="B158" s="186"/>
      <c r="C158" s="187"/>
      <c r="D158" s="188" t="s">
        <v>88</v>
      </c>
      <c r="E158" s="281">
        <v>200</v>
      </c>
      <c r="F158" s="282"/>
      <c r="G158" s="281">
        <v>300</v>
      </c>
      <c r="H158" s="282"/>
      <c r="I158" s="281">
        <v>300</v>
      </c>
      <c r="J158" s="282"/>
      <c r="K158" s="281">
        <v>300</v>
      </c>
      <c r="L158" s="283"/>
      <c r="M158" s="70"/>
    </row>
    <row r="159" spans="2:16" s="2" customFormat="1" ht="48" customHeight="1" thickBot="1" thickTop="1">
      <c r="B159" s="1"/>
      <c r="C159" s="1"/>
      <c r="D159" s="1"/>
      <c r="E159" s="258"/>
      <c r="F159" s="258"/>
      <c r="G159" s="258"/>
      <c r="H159" s="258"/>
      <c r="I159" s="258"/>
      <c r="J159" s="258"/>
      <c r="K159" s="258"/>
      <c r="L159" s="258"/>
      <c r="M159" s="55"/>
      <c r="N159" s="55"/>
      <c r="O159" s="55"/>
      <c r="P159" s="55"/>
    </row>
    <row r="160" spans="1:15" s="184" customFormat="1" ht="48" customHeight="1" thickTop="1">
      <c r="A160" s="335" t="s">
        <v>175</v>
      </c>
      <c r="B160" s="336"/>
      <c r="C160" s="336"/>
      <c r="D160" s="336"/>
      <c r="E160" s="284">
        <f>+E161+E168</f>
        <v>244.5</v>
      </c>
      <c r="F160" s="284">
        <f aca="true" t="shared" si="30" ref="F160:L160">+F161+F168</f>
        <v>187.5</v>
      </c>
      <c r="G160" s="284">
        <f t="shared" si="30"/>
        <v>269</v>
      </c>
      <c r="H160" s="284">
        <f t="shared" si="30"/>
        <v>213</v>
      </c>
      <c r="I160" s="284">
        <f t="shared" si="30"/>
        <v>206</v>
      </c>
      <c r="J160" s="284">
        <f t="shared" si="30"/>
        <v>355</v>
      </c>
      <c r="K160" s="284">
        <f t="shared" si="30"/>
        <v>181</v>
      </c>
      <c r="L160" s="285">
        <f t="shared" si="30"/>
        <v>100</v>
      </c>
      <c r="M160" s="182"/>
      <c r="N160" s="183"/>
      <c r="O160" s="183"/>
    </row>
    <row r="161" spans="1:16" ht="15.75" customHeight="1">
      <c r="A161" s="60" t="s">
        <v>13</v>
      </c>
      <c r="B161" s="59"/>
      <c r="C161" s="61"/>
      <c r="D161" s="61"/>
      <c r="E161" s="312">
        <f>+E162</f>
        <v>43</v>
      </c>
      <c r="F161" s="313">
        <f>SUM(F165+F163)</f>
        <v>0</v>
      </c>
      <c r="G161" s="312">
        <f>SUM(G165+G163)</f>
        <v>40</v>
      </c>
      <c r="H161" s="313">
        <f>SUM(H165+H162)</f>
        <v>0</v>
      </c>
      <c r="I161" s="312">
        <f>SUM(I165+I163)</f>
        <v>75</v>
      </c>
      <c r="J161" s="313">
        <f>SUM(J162+J165)</f>
        <v>0</v>
      </c>
      <c r="K161" s="314">
        <f>SUM(K165+K163)</f>
        <v>75</v>
      </c>
      <c r="L161" s="315">
        <f>SUM(L165+L162)</f>
        <v>0</v>
      </c>
      <c r="M161" s="74"/>
      <c r="N161" s="74"/>
      <c r="P161" s="10"/>
    </row>
    <row r="162" spans="1:16" s="5" customFormat="1" ht="15.75" customHeight="1">
      <c r="A162" s="56"/>
      <c r="B162" s="26" t="s">
        <v>14</v>
      </c>
      <c r="C162" s="26"/>
      <c r="D162" s="26"/>
      <c r="E162" s="316">
        <f>SUM(E165+E163)</f>
        <v>43</v>
      </c>
      <c r="F162" s="317">
        <f>SUM(F165+F163)</f>
        <v>0</v>
      </c>
      <c r="G162" s="316">
        <f>SUM(G165+G163)</f>
        <v>40</v>
      </c>
      <c r="H162" s="317">
        <f>SUM(H165+H163)</f>
        <v>0</v>
      </c>
      <c r="I162" s="316">
        <f>SUM(I165+I163)</f>
        <v>75</v>
      </c>
      <c r="J162" s="317">
        <f>SUM(J163+J165)</f>
        <v>0</v>
      </c>
      <c r="K162" s="318">
        <f>SUM(K165+K163)</f>
        <v>75</v>
      </c>
      <c r="L162" s="319">
        <f>SUM(L163+L165)</f>
        <v>0</v>
      </c>
      <c r="M162" s="75"/>
      <c r="N162" s="76"/>
      <c r="O162" s="66"/>
      <c r="P162" s="66"/>
    </row>
    <row r="163" spans="1:15" s="85" customFormat="1" ht="15" customHeight="1">
      <c r="A163" s="80"/>
      <c r="B163" s="81"/>
      <c r="C163" s="18" t="s">
        <v>15</v>
      </c>
      <c r="D163" s="19"/>
      <c r="E163" s="278">
        <f>+E164</f>
        <v>30</v>
      </c>
      <c r="F163" s="303"/>
      <c r="G163" s="278">
        <f>+G164</f>
        <v>30</v>
      </c>
      <c r="H163" s="303"/>
      <c r="I163" s="278">
        <f>+I164</f>
        <v>45</v>
      </c>
      <c r="J163" s="303"/>
      <c r="K163" s="278">
        <f>+K164</f>
        <v>45</v>
      </c>
      <c r="L163" s="304"/>
      <c r="M163" s="82"/>
      <c r="N163" s="83"/>
      <c r="O163" s="84"/>
    </row>
    <row r="164" spans="1:18" ht="15.75" customHeight="1">
      <c r="A164" s="53"/>
      <c r="B164" s="20"/>
      <c r="C164" s="20"/>
      <c r="D164" s="29" t="s">
        <v>25</v>
      </c>
      <c r="E164" s="287">
        <v>30</v>
      </c>
      <c r="F164" s="294"/>
      <c r="G164" s="287">
        <v>30</v>
      </c>
      <c r="H164" s="294"/>
      <c r="I164" s="287">
        <v>45</v>
      </c>
      <c r="J164" s="294"/>
      <c r="K164" s="287">
        <v>45</v>
      </c>
      <c r="L164" s="295"/>
      <c r="M164" s="71"/>
      <c r="N164" s="71"/>
      <c r="O164" s="67"/>
      <c r="P164" s="67"/>
      <c r="Q164" s="77"/>
      <c r="R164" s="3"/>
    </row>
    <row r="165" spans="1:15" s="85" customFormat="1" ht="15" customHeight="1">
      <c r="A165" s="80"/>
      <c r="B165" s="81"/>
      <c r="C165" s="18" t="s">
        <v>16</v>
      </c>
      <c r="D165" s="19"/>
      <c r="E165" s="278">
        <f>SUM(E166:E167)</f>
        <v>13</v>
      </c>
      <c r="F165" s="303"/>
      <c r="G165" s="278">
        <f>SUM(G166:G167)</f>
        <v>10</v>
      </c>
      <c r="H165" s="303"/>
      <c r="I165" s="278">
        <f>SUM(I166:I167)</f>
        <v>30</v>
      </c>
      <c r="J165" s="303"/>
      <c r="K165" s="278">
        <f>SUM(K166:K167)</f>
        <v>30</v>
      </c>
      <c r="L165" s="304"/>
      <c r="M165" s="82"/>
      <c r="N165" s="83"/>
      <c r="O165" s="84"/>
    </row>
    <row r="166" spans="1:17" ht="15.75" customHeight="1">
      <c r="A166" s="53"/>
      <c r="B166" s="20"/>
      <c r="C166" s="20"/>
      <c r="D166" s="29" t="s">
        <v>113</v>
      </c>
      <c r="E166" s="287">
        <v>13</v>
      </c>
      <c r="F166" s="294"/>
      <c r="G166" s="287">
        <v>10</v>
      </c>
      <c r="H166" s="294"/>
      <c r="I166" s="287">
        <v>30</v>
      </c>
      <c r="J166" s="294"/>
      <c r="K166" s="287">
        <v>30</v>
      </c>
      <c r="L166" s="295"/>
      <c r="M166" s="71"/>
      <c r="N166" s="71"/>
      <c r="O166" s="67"/>
      <c r="P166" s="67"/>
      <c r="Q166" s="77"/>
    </row>
    <row r="167" spans="1:17" ht="15.75" customHeight="1">
      <c r="A167" s="53"/>
      <c r="B167" s="20"/>
      <c r="C167" s="20"/>
      <c r="D167" s="30" t="s">
        <v>114</v>
      </c>
      <c r="E167" s="287"/>
      <c r="F167" s="294"/>
      <c r="G167" s="287"/>
      <c r="H167" s="294"/>
      <c r="I167" s="287"/>
      <c r="J167" s="294"/>
      <c r="K167" s="287"/>
      <c r="L167" s="295"/>
      <c r="M167" s="71"/>
      <c r="N167" s="71"/>
      <c r="O167" s="67"/>
      <c r="P167" s="67"/>
      <c r="Q167" s="77"/>
    </row>
    <row r="168" spans="1:16" ht="15.75" customHeight="1">
      <c r="A168" s="52" t="s">
        <v>115</v>
      </c>
      <c r="B168" s="59"/>
      <c r="C168" s="22"/>
      <c r="D168" s="22"/>
      <c r="E168" s="272">
        <f aca="true" t="shared" si="31" ref="E168:L168">SUM(E178+E169)</f>
        <v>201.5</v>
      </c>
      <c r="F168" s="290">
        <f t="shared" si="31"/>
        <v>187.5</v>
      </c>
      <c r="G168" s="272">
        <f t="shared" si="31"/>
        <v>229</v>
      </c>
      <c r="H168" s="290">
        <f t="shared" si="31"/>
        <v>213</v>
      </c>
      <c r="I168" s="272">
        <f t="shared" si="31"/>
        <v>131</v>
      </c>
      <c r="J168" s="290">
        <f t="shared" si="31"/>
        <v>355</v>
      </c>
      <c r="K168" s="311">
        <f t="shared" si="31"/>
        <v>106</v>
      </c>
      <c r="L168" s="291">
        <f t="shared" si="31"/>
        <v>100</v>
      </c>
      <c r="M168" s="74"/>
      <c r="N168" s="74"/>
      <c r="P168" s="10"/>
    </row>
    <row r="169" spans="1:16" s="5" customFormat="1" ht="15.75" customHeight="1">
      <c r="A169" s="56"/>
      <c r="B169" s="16" t="s">
        <v>116</v>
      </c>
      <c r="C169" s="16"/>
      <c r="D169" s="16"/>
      <c r="E169" s="275">
        <f aca="true" t="shared" si="32" ref="E169:L169">SUM(E170)</f>
        <v>181.5</v>
      </c>
      <c r="F169" s="276">
        <f t="shared" si="32"/>
        <v>153.5</v>
      </c>
      <c r="G169" s="275">
        <f t="shared" si="32"/>
        <v>219</v>
      </c>
      <c r="H169" s="276">
        <f t="shared" si="32"/>
        <v>206</v>
      </c>
      <c r="I169" s="275">
        <f t="shared" si="32"/>
        <v>126</v>
      </c>
      <c r="J169" s="276">
        <f t="shared" si="32"/>
        <v>355</v>
      </c>
      <c r="K169" s="310">
        <f t="shared" si="32"/>
        <v>101</v>
      </c>
      <c r="L169" s="277">
        <f t="shared" si="32"/>
        <v>100</v>
      </c>
      <c r="M169" s="75"/>
      <c r="N169" s="76"/>
      <c r="O169" s="66"/>
      <c r="P169" s="66"/>
    </row>
    <row r="170" spans="1:15" s="85" customFormat="1" ht="15" customHeight="1">
      <c r="A170" s="80"/>
      <c r="B170" s="81"/>
      <c r="C170" s="18" t="s">
        <v>117</v>
      </c>
      <c r="D170" s="19"/>
      <c r="E170" s="278">
        <f aca="true" t="shared" si="33" ref="E170:L170">SUM(E171:E177)</f>
        <v>181.5</v>
      </c>
      <c r="F170" s="303">
        <f t="shared" si="33"/>
        <v>153.5</v>
      </c>
      <c r="G170" s="278">
        <f t="shared" si="33"/>
        <v>219</v>
      </c>
      <c r="H170" s="303">
        <f t="shared" si="33"/>
        <v>206</v>
      </c>
      <c r="I170" s="278">
        <f t="shared" si="33"/>
        <v>126</v>
      </c>
      <c r="J170" s="303">
        <f t="shared" si="33"/>
        <v>355</v>
      </c>
      <c r="K170" s="278">
        <f t="shared" si="33"/>
        <v>101</v>
      </c>
      <c r="L170" s="304">
        <f t="shared" si="33"/>
        <v>100</v>
      </c>
      <c r="M170" s="82"/>
      <c r="N170" s="83"/>
      <c r="O170" s="84"/>
    </row>
    <row r="171" spans="1:17" ht="15.75" customHeight="1">
      <c r="A171" s="53"/>
      <c r="B171" s="20"/>
      <c r="C171" s="20"/>
      <c r="D171" s="29" t="s">
        <v>118</v>
      </c>
      <c r="E171" s="287">
        <v>22</v>
      </c>
      <c r="F171" s="294">
        <v>22</v>
      </c>
      <c r="G171" s="287"/>
      <c r="H171" s="294"/>
      <c r="I171" s="287"/>
      <c r="J171" s="294"/>
      <c r="K171" s="287"/>
      <c r="L171" s="295"/>
      <c r="M171" s="71"/>
      <c r="N171" s="71"/>
      <c r="O171" s="67"/>
      <c r="P171" s="67"/>
      <c r="Q171" s="77"/>
    </row>
    <row r="172" spans="1:17" ht="15.75" customHeight="1">
      <c r="A172" s="53"/>
      <c r="B172" s="20"/>
      <c r="C172" s="20"/>
      <c r="D172" s="29" t="s">
        <v>119</v>
      </c>
      <c r="E172" s="287">
        <v>20</v>
      </c>
      <c r="F172" s="294"/>
      <c r="G172" s="287">
        <v>140</v>
      </c>
      <c r="H172" s="294">
        <v>140</v>
      </c>
      <c r="I172" s="287">
        <v>45</v>
      </c>
      <c r="J172" s="294">
        <v>255</v>
      </c>
      <c r="K172" s="287">
        <v>20</v>
      </c>
      <c r="L172" s="295"/>
      <c r="M172" s="71"/>
      <c r="N172" s="71"/>
      <c r="O172" s="67"/>
      <c r="P172" s="67"/>
      <c r="Q172" s="77"/>
    </row>
    <row r="173" spans="1:17" ht="15.75" customHeight="1">
      <c r="A173" s="53"/>
      <c r="B173" s="20"/>
      <c r="C173" s="20"/>
      <c r="D173" s="31" t="s">
        <v>120</v>
      </c>
      <c r="E173" s="287">
        <v>8</v>
      </c>
      <c r="F173" s="294">
        <v>30</v>
      </c>
      <c r="G173" s="287">
        <v>6</v>
      </c>
      <c r="H173" s="294">
        <v>30</v>
      </c>
      <c r="I173" s="287">
        <v>6</v>
      </c>
      <c r="J173" s="294">
        <v>30</v>
      </c>
      <c r="K173" s="287">
        <v>6</v>
      </c>
      <c r="L173" s="295">
        <v>30</v>
      </c>
      <c r="M173" s="71"/>
      <c r="N173" s="71"/>
      <c r="O173" s="78"/>
      <c r="P173" s="78"/>
      <c r="Q173" s="77"/>
    </row>
    <row r="174" spans="1:17" ht="15.75" customHeight="1">
      <c r="A174" s="53"/>
      <c r="B174" s="20"/>
      <c r="C174" s="20"/>
      <c r="D174" s="29" t="s">
        <v>121</v>
      </c>
      <c r="E174" s="287">
        <v>36</v>
      </c>
      <c r="F174" s="294"/>
      <c r="G174" s="287">
        <v>40</v>
      </c>
      <c r="H174" s="294"/>
      <c r="I174" s="287">
        <v>40</v>
      </c>
      <c r="J174" s="294"/>
      <c r="K174" s="287">
        <v>40</v>
      </c>
      <c r="L174" s="295"/>
      <c r="M174" s="71"/>
      <c r="N174" s="71"/>
      <c r="O174" s="67"/>
      <c r="P174" s="67"/>
      <c r="Q174" s="77"/>
    </row>
    <row r="175" spans="1:17" ht="15.75" customHeight="1">
      <c r="A175" s="53"/>
      <c r="B175" s="20"/>
      <c r="C175" s="20"/>
      <c r="D175" s="31" t="s">
        <v>122</v>
      </c>
      <c r="E175" s="287">
        <v>25</v>
      </c>
      <c r="F175" s="294">
        <v>34</v>
      </c>
      <c r="G175" s="287">
        <v>28</v>
      </c>
      <c r="H175" s="294">
        <v>36</v>
      </c>
      <c r="I175" s="287">
        <v>30</v>
      </c>
      <c r="J175" s="294">
        <v>70</v>
      </c>
      <c r="K175" s="287">
        <v>30</v>
      </c>
      <c r="L175" s="295">
        <v>70</v>
      </c>
      <c r="M175" s="71"/>
      <c r="N175" s="71"/>
      <c r="O175" s="78"/>
      <c r="P175" s="78"/>
      <c r="Q175" s="77"/>
    </row>
    <row r="176" spans="1:17" ht="15.75" customHeight="1">
      <c r="A176" s="53"/>
      <c r="B176" s="13"/>
      <c r="C176" s="13"/>
      <c r="D176" s="32" t="s">
        <v>123</v>
      </c>
      <c r="E176" s="287">
        <v>17.5</v>
      </c>
      <c r="F176" s="294">
        <v>52.5</v>
      </c>
      <c r="G176" s="287"/>
      <c r="H176" s="294"/>
      <c r="I176" s="287"/>
      <c r="J176" s="294"/>
      <c r="K176" s="287"/>
      <c r="L176" s="295"/>
      <c r="M176" s="71"/>
      <c r="N176" s="71"/>
      <c r="O176" s="78"/>
      <c r="P176" s="78"/>
      <c r="Q176" s="77"/>
    </row>
    <row r="177" spans="1:17" ht="15.75" customHeight="1">
      <c r="A177" s="53"/>
      <c r="B177" s="13"/>
      <c r="C177" s="13"/>
      <c r="D177" s="32" t="s">
        <v>124</v>
      </c>
      <c r="E177" s="287">
        <v>53</v>
      </c>
      <c r="F177" s="294">
        <v>15</v>
      </c>
      <c r="G177" s="287">
        <v>5</v>
      </c>
      <c r="H177" s="294"/>
      <c r="I177" s="287">
        <v>5</v>
      </c>
      <c r="J177" s="294"/>
      <c r="K177" s="287">
        <v>5</v>
      </c>
      <c r="L177" s="295"/>
      <c r="M177" s="71"/>
      <c r="N177" s="71"/>
      <c r="O177" s="78"/>
      <c r="P177" s="78"/>
      <c r="Q177" s="77"/>
    </row>
    <row r="178" spans="1:16" s="5" customFormat="1" ht="15.75" customHeight="1">
      <c r="A178" s="56"/>
      <c r="B178" s="16" t="s">
        <v>125</v>
      </c>
      <c r="C178" s="16"/>
      <c r="D178" s="16"/>
      <c r="E178" s="275">
        <f>+E180</f>
        <v>20</v>
      </c>
      <c r="F178" s="276">
        <f>+F180</f>
        <v>34</v>
      </c>
      <c r="G178" s="275">
        <f>+G180</f>
        <v>10</v>
      </c>
      <c r="H178" s="276">
        <f>SUM(H179)</f>
        <v>7</v>
      </c>
      <c r="I178" s="275">
        <f>SUM(I179)</f>
        <v>5</v>
      </c>
      <c r="J178" s="276">
        <f>SUM(J179)</f>
        <v>0</v>
      </c>
      <c r="K178" s="310">
        <f>SUM(K179)</f>
        <v>5</v>
      </c>
      <c r="L178" s="277">
        <f>SUM(L179)</f>
        <v>0</v>
      </c>
      <c r="M178" s="75"/>
      <c r="N178" s="76"/>
      <c r="O178" s="66"/>
      <c r="P178" s="66"/>
    </row>
    <row r="179" spans="1:15" s="85" customFormat="1" ht="15" customHeight="1">
      <c r="A179" s="80"/>
      <c r="B179" s="81"/>
      <c r="C179" s="18" t="s">
        <v>126</v>
      </c>
      <c r="D179" s="19"/>
      <c r="E179" s="278">
        <f>+E180</f>
        <v>20</v>
      </c>
      <c r="F179" s="278">
        <f aca="true" t="shared" si="34" ref="F179:L179">+F180</f>
        <v>34</v>
      </c>
      <c r="G179" s="278">
        <f t="shared" si="34"/>
        <v>10</v>
      </c>
      <c r="H179" s="278">
        <f t="shared" si="34"/>
        <v>7</v>
      </c>
      <c r="I179" s="278">
        <f t="shared" si="34"/>
        <v>5</v>
      </c>
      <c r="J179" s="278">
        <f t="shared" si="34"/>
        <v>0</v>
      </c>
      <c r="K179" s="278">
        <f t="shared" si="34"/>
        <v>5</v>
      </c>
      <c r="L179" s="304">
        <f t="shared" si="34"/>
        <v>0</v>
      </c>
      <c r="M179" s="82"/>
      <c r="N179" s="83"/>
      <c r="O179" s="84"/>
    </row>
    <row r="180" spans="1:17" ht="15.75" customHeight="1" thickBot="1">
      <c r="A180" s="185"/>
      <c r="B180" s="186"/>
      <c r="C180" s="186"/>
      <c r="D180" s="189" t="s">
        <v>127</v>
      </c>
      <c r="E180" s="281">
        <v>20</v>
      </c>
      <c r="F180" s="296">
        <v>34</v>
      </c>
      <c r="G180" s="281">
        <v>10</v>
      </c>
      <c r="H180" s="296">
        <v>7</v>
      </c>
      <c r="I180" s="281">
        <v>5</v>
      </c>
      <c r="J180" s="296"/>
      <c r="K180" s="281">
        <v>5</v>
      </c>
      <c r="L180" s="297"/>
      <c r="M180" s="71"/>
      <c r="N180" s="71"/>
      <c r="O180" s="78"/>
      <c r="P180" s="78"/>
      <c r="Q180" s="77"/>
    </row>
    <row r="181" spans="2:16" s="2" customFormat="1" ht="48" customHeight="1" thickBot="1" thickTop="1">
      <c r="B181" s="1"/>
      <c r="C181" s="1"/>
      <c r="D181" s="1"/>
      <c r="E181" s="258"/>
      <c r="F181" s="258"/>
      <c r="G181" s="258"/>
      <c r="H181" s="258"/>
      <c r="I181" s="258"/>
      <c r="J181" s="258"/>
      <c r="K181" s="258"/>
      <c r="L181" s="258"/>
      <c r="M181" s="55"/>
      <c r="N181" s="55"/>
      <c r="O181" s="55"/>
      <c r="P181" s="55"/>
    </row>
    <row r="182" spans="1:15" s="184" customFormat="1" ht="48" customHeight="1" thickTop="1">
      <c r="A182" s="335" t="s">
        <v>176</v>
      </c>
      <c r="B182" s="336"/>
      <c r="C182" s="336"/>
      <c r="D182" s="336"/>
      <c r="E182" s="284">
        <f aca="true" t="shared" si="35" ref="E182:L182">+E183+E188+E204+E223</f>
        <v>934.5</v>
      </c>
      <c r="F182" s="284">
        <f t="shared" si="35"/>
        <v>168.5</v>
      </c>
      <c r="G182" s="284">
        <f t="shared" si="35"/>
        <v>951</v>
      </c>
      <c r="H182" s="284">
        <f t="shared" si="35"/>
        <v>362</v>
      </c>
      <c r="I182" s="284">
        <f t="shared" si="35"/>
        <v>1096.5</v>
      </c>
      <c r="J182" s="284">
        <f t="shared" si="35"/>
        <v>730</v>
      </c>
      <c r="K182" s="284">
        <f t="shared" si="35"/>
        <v>1000.5</v>
      </c>
      <c r="L182" s="285">
        <f t="shared" si="35"/>
        <v>530</v>
      </c>
      <c r="M182" s="182"/>
      <c r="N182" s="183"/>
      <c r="O182" s="183"/>
    </row>
    <row r="183" spans="1:15" ht="15.75" customHeight="1">
      <c r="A183" s="60" t="s">
        <v>128</v>
      </c>
      <c r="B183" s="59"/>
      <c r="C183" s="61"/>
      <c r="D183" s="92"/>
      <c r="E183" s="312">
        <f>+E184</f>
        <v>59</v>
      </c>
      <c r="F183" s="313">
        <f aca="true" t="shared" si="36" ref="F183:L184">+F184</f>
        <v>48</v>
      </c>
      <c r="G183" s="312">
        <f t="shared" si="36"/>
        <v>0</v>
      </c>
      <c r="H183" s="313">
        <f t="shared" si="36"/>
        <v>0</v>
      </c>
      <c r="I183" s="312">
        <f t="shared" si="36"/>
        <v>0</v>
      </c>
      <c r="J183" s="313">
        <f t="shared" si="36"/>
        <v>100</v>
      </c>
      <c r="K183" s="312">
        <f t="shared" si="36"/>
        <v>130</v>
      </c>
      <c r="L183" s="315">
        <f t="shared" si="36"/>
        <v>30</v>
      </c>
      <c r="M183" s="6"/>
      <c r="N183" s="10"/>
      <c r="O183" s="1"/>
    </row>
    <row r="184" spans="1:14" s="5" customFormat="1" ht="15.75" customHeight="1">
      <c r="A184" s="56"/>
      <c r="B184" s="26" t="s">
        <v>129</v>
      </c>
      <c r="C184" s="26"/>
      <c r="D184" s="27"/>
      <c r="E184" s="316">
        <f>+E185</f>
        <v>59</v>
      </c>
      <c r="F184" s="317">
        <f t="shared" si="36"/>
        <v>48</v>
      </c>
      <c r="G184" s="316">
        <f t="shared" si="36"/>
        <v>0</v>
      </c>
      <c r="H184" s="317">
        <f t="shared" si="36"/>
        <v>0</v>
      </c>
      <c r="I184" s="316">
        <f t="shared" si="36"/>
        <v>0</v>
      </c>
      <c r="J184" s="317">
        <f t="shared" si="36"/>
        <v>100</v>
      </c>
      <c r="K184" s="316">
        <f t="shared" si="36"/>
        <v>130</v>
      </c>
      <c r="L184" s="319">
        <f t="shared" si="36"/>
        <v>30</v>
      </c>
      <c r="M184" s="64"/>
      <c r="N184" s="79"/>
    </row>
    <row r="185" spans="1:15" s="85" customFormat="1" ht="15" customHeight="1">
      <c r="A185" s="80"/>
      <c r="B185" s="81"/>
      <c r="C185" s="18" t="s">
        <v>130</v>
      </c>
      <c r="D185" s="19"/>
      <c r="E185" s="278">
        <f>+E186+E187</f>
        <v>59</v>
      </c>
      <c r="F185" s="303">
        <f aca="true" t="shared" si="37" ref="F185:L185">+F186+F187</f>
        <v>48</v>
      </c>
      <c r="G185" s="278">
        <f t="shared" si="37"/>
        <v>0</v>
      </c>
      <c r="H185" s="303">
        <f t="shared" si="37"/>
        <v>0</v>
      </c>
      <c r="I185" s="278">
        <f t="shared" si="37"/>
        <v>0</v>
      </c>
      <c r="J185" s="303">
        <f t="shared" si="37"/>
        <v>100</v>
      </c>
      <c r="K185" s="278">
        <f t="shared" si="37"/>
        <v>130</v>
      </c>
      <c r="L185" s="304">
        <f t="shared" si="37"/>
        <v>30</v>
      </c>
      <c r="M185" s="82"/>
      <c r="N185" s="83"/>
      <c r="O185" s="84"/>
    </row>
    <row r="186" spans="1:16" ht="15.75" customHeight="1">
      <c r="A186" s="53"/>
      <c r="B186" s="13"/>
      <c r="C186" s="13"/>
      <c r="D186" s="28" t="s">
        <v>131</v>
      </c>
      <c r="E186" s="287">
        <v>59</v>
      </c>
      <c r="F186" s="294">
        <v>48</v>
      </c>
      <c r="G186" s="287"/>
      <c r="H186" s="294"/>
      <c r="I186" s="287"/>
      <c r="J186" s="294"/>
      <c r="K186" s="287"/>
      <c r="L186" s="295"/>
      <c r="M186" s="67"/>
      <c r="N186" s="67"/>
      <c r="O186" s="1"/>
      <c r="P186" s="77"/>
    </row>
    <row r="187" spans="1:16" ht="15.75" customHeight="1">
      <c r="A187" s="53"/>
      <c r="B187" s="13"/>
      <c r="C187" s="13"/>
      <c r="D187" s="28" t="s">
        <v>132</v>
      </c>
      <c r="E187" s="287"/>
      <c r="F187" s="294"/>
      <c r="G187" s="287"/>
      <c r="H187" s="294"/>
      <c r="I187" s="287"/>
      <c r="J187" s="294">
        <v>100</v>
      </c>
      <c r="K187" s="287">
        <v>130</v>
      </c>
      <c r="L187" s="295">
        <v>30</v>
      </c>
      <c r="M187" s="67"/>
      <c r="N187" s="67"/>
      <c r="O187" s="1"/>
      <c r="P187" s="77"/>
    </row>
    <row r="188" spans="1:15" ht="15.75" customHeight="1">
      <c r="A188" s="52" t="s">
        <v>133</v>
      </c>
      <c r="B188" s="59"/>
      <c r="C188" s="22"/>
      <c r="D188" s="23"/>
      <c r="E188" s="272">
        <f>+E189+E192+E195</f>
        <v>296.5</v>
      </c>
      <c r="F188" s="272">
        <f aca="true" t="shared" si="38" ref="F188:L188">+F189+F192+F195</f>
        <v>30</v>
      </c>
      <c r="G188" s="272">
        <f t="shared" si="38"/>
        <v>107.5</v>
      </c>
      <c r="H188" s="272">
        <f t="shared" si="38"/>
        <v>90</v>
      </c>
      <c r="I188" s="272">
        <f t="shared" si="38"/>
        <v>262.5</v>
      </c>
      <c r="J188" s="272">
        <f t="shared" si="38"/>
        <v>0</v>
      </c>
      <c r="K188" s="272">
        <f t="shared" si="38"/>
        <v>397.5</v>
      </c>
      <c r="L188" s="320">
        <f t="shared" si="38"/>
        <v>0</v>
      </c>
      <c r="M188" s="10"/>
      <c r="N188" s="10"/>
      <c r="O188" s="1"/>
    </row>
    <row r="189" spans="1:14" s="5" customFormat="1" ht="15.75" customHeight="1">
      <c r="A189" s="56"/>
      <c r="B189" s="16" t="s">
        <v>134</v>
      </c>
      <c r="C189" s="16"/>
      <c r="D189" s="17"/>
      <c r="E189" s="275">
        <f>+E190</f>
        <v>0</v>
      </c>
      <c r="F189" s="276">
        <f aca="true" t="shared" si="39" ref="F189:L190">+F190</f>
        <v>30</v>
      </c>
      <c r="G189" s="275">
        <f t="shared" si="39"/>
        <v>0</v>
      </c>
      <c r="H189" s="276">
        <f t="shared" si="39"/>
        <v>90</v>
      </c>
      <c r="I189" s="275">
        <f t="shared" si="39"/>
        <v>160</v>
      </c>
      <c r="J189" s="276">
        <f t="shared" si="39"/>
        <v>0</v>
      </c>
      <c r="K189" s="275">
        <f t="shared" si="39"/>
        <v>50</v>
      </c>
      <c r="L189" s="277">
        <f t="shared" si="39"/>
        <v>0</v>
      </c>
      <c r="M189" s="64"/>
      <c r="N189" s="79"/>
    </row>
    <row r="190" spans="1:15" s="85" customFormat="1" ht="15" customHeight="1">
      <c r="A190" s="80"/>
      <c r="B190" s="81"/>
      <c r="C190" s="18" t="s">
        <v>135</v>
      </c>
      <c r="D190" s="19"/>
      <c r="E190" s="278">
        <f>+E191</f>
        <v>0</v>
      </c>
      <c r="F190" s="303">
        <f t="shared" si="39"/>
        <v>30</v>
      </c>
      <c r="G190" s="278">
        <f t="shared" si="39"/>
        <v>0</v>
      </c>
      <c r="H190" s="303">
        <f t="shared" si="39"/>
        <v>90</v>
      </c>
      <c r="I190" s="278">
        <f t="shared" si="39"/>
        <v>160</v>
      </c>
      <c r="J190" s="303">
        <f t="shared" si="39"/>
        <v>0</v>
      </c>
      <c r="K190" s="278">
        <f t="shared" si="39"/>
        <v>50</v>
      </c>
      <c r="L190" s="304">
        <f t="shared" si="39"/>
        <v>0</v>
      </c>
      <c r="M190" s="82"/>
      <c r="N190" s="83"/>
      <c r="O190" s="84"/>
    </row>
    <row r="191" spans="1:16" ht="15.75" customHeight="1">
      <c r="A191" s="53"/>
      <c r="B191" s="13"/>
      <c r="C191" s="13"/>
      <c r="D191" s="28" t="s">
        <v>136</v>
      </c>
      <c r="E191" s="287">
        <v>0</v>
      </c>
      <c r="F191" s="294">
        <v>30</v>
      </c>
      <c r="G191" s="287"/>
      <c r="H191" s="294">
        <v>90</v>
      </c>
      <c r="I191" s="287">
        <v>160</v>
      </c>
      <c r="J191" s="294"/>
      <c r="K191" s="287">
        <v>50</v>
      </c>
      <c r="L191" s="295"/>
      <c r="M191" s="67"/>
      <c r="N191" s="67"/>
      <c r="O191" s="1"/>
      <c r="P191" s="77"/>
    </row>
    <row r="192" spans="1:14" s="5" customFormat="1" ht="15.75" customHeight="1">
      <c r="A192" s="56"/>
      <c r="B192" s="16" t="s">
        <v>137</v>
      </c>
      <c r="C192" s="16"/>
      <c r="D192" s="17"/>
      <c r="E192" s="275">
        <f>+E193</f>
        <v>20</v>
      </c>
      <c r="F192" s="276">
        <f aca="true" t="shared" si="40" ref="F192:L193">+F193</f>
        <v>0</v>
      </c>
      <c r="G192" s="275">
        <f t="shared" si="40"/>
        <v>80</v>
      </c>
      <c r="H192" s="276">
        <f t="shared" si="40"/>
        <v>0</v>
      </c>
      <c r="I192" s="275">
        <f t="shared" si="40"/>
        <v>0</v>
      </c>
      <c r="J192" s="276">
        <f t="shared" si="40"/>
        <v>0</v>
      </c>
      <c r="K192" s="275">
        <f t="shared" si="40"/>
        <v>300</v>
      </c>
      <c r="L192" s="277">
        <f t="shared" si="40"/>
        <v>0</v>
      </c>
      <c r="M192" s="64"/>
      <c r="N192" s="79"/>
    </row>
    <row r="193" spans="1:15" s="85" customFormat="1" ht="15" customHeight="1">
      <c r="A193" s="80"/>
      <c r="B193" s="81"/>
      <c r="C193" s="18" t="s">
        <v>135</v>
      </c>
      <c r="D193" s="19"/>
      <c r="E193" s="278">
        <f>+E194</f>
        <v>20</v>
      </c>
      <c r="F193" s="303">
        <f t="shared" si="40"/>
        <v>0</v>
      </c>
      <c r="G193" s="278">
        <f t="shared" si="40"/>
        <v>80</v>
      </c>
      <c r="H193" s="303">
        <f t="shared" si="40"/>
        <v>0</v>
      </c>
      <c r="I193" s="278">
        <f t="shared" si="40"/>
        <v>0</v>
      </c>
      <c r="J193" s="303">
        <f t="shared" si="40"/>
        <v>0</v>
      </c>
      <c r="K193" s="278">
        <f t="shared" si="40"/>
        <v>300</v>
      </c>
      <c r="L193" s="304">
        <f t="shared" si="40"/>
        <v>0</v>
      </c>
      <c r="M193" s="82"/>
      <c r="N193" s="83"/>
      <c r="O193" s="84"/>
    </row>
    <row r="194" spans="1:15" ht="15.75" customHeight="1">
      <c r="A194" s="53"/>
      <c r="B194" s="20"/>
      <c r="C194" s="20"/>
      <c r="D194" s="21" t="s">
        <v>138</v>
      </c>
      <c r="E194" s="287">
        <v>20</v>
      </c>
      <c r="F194" s="294"/>
      <c r="G194" s="287">
        <v>80</v>
      </c>
      <c r="H194" s="294"/>
      <c r="I194" s="287"/>
      <c r="J194" s="294"/>
      <c r="K194" s="287">
        <v>300</v>
      </c>
      <c r="L194" s="295"/>
      <c r="M194" s="67"/>
      <c r="N194" s="67"/>
      <c r="O194" s="1"/>
    </row>
    <row r="195" spans="1:14" s="5" customFormat="1" ht="15.75" customHeight="1">
      <c r="A195" s="56"/>
      <c r="B195" s="16" t="s">
        <v>139</v>
      </c>
      <c r="C195" s="16"/>
      <c r="D195" s="17"/>
      <c r="E195" s="275">
        <f aca="true" t="shared" si="41" ref="E195:L195">+E196+E202</f>
        <v>276.5</v>
      </c>
      <c r="F195" s="276">
        <f t="shared" si="41"/>
        <v>0</v>
      </c>
      <c r="G195" s="275">
        <f t="shared" si="41"/>
        <v>27.5</v>
      </c>
      <c r="H195" s="276">
        <f t="shared" si="41"/>
        <v>0</v>
      </c>
      <c r="I195" s="275">
        <f t="shared" si="41"/>
        <v>102.5</v>
      </c>
      <c r="J195" s="276">
        <f t="shared" si="41"/>
        <v>0</v>
      </c>
      <c r="K195" s="275">
        <f t="shared" si="41"/>
        <v>47.5</v>
      </c>
      <c r="L195" s="277">
        <f t="shared" si="41"/>
        <v>0</v>
      </c>
      <c r="M195" s="64"/>
      <c r="N195" s="79"/>
    </row>
    <row r="196" spans="1:15" s="85" customFormat="1" ht="15" customHeight="1">
      <c r="A196" s="80"/>
      <c r="B196" s="81"/>
      <c r="C196" s="18" t="s">
        <v>140</v>
      </c>
      <c r="D196" s="19"/>
      <c r="E196" s="278">
        <f aca="true" t="shared" si="42" ref="E196:L196">SUM(E197:E201)</f>
        <v>276.5</v>
      </c>
      <c r="F196" s="303">
        <f t="shared" si="42"/>
        <v>0</v>
      </c>
      <c r="G196" s="278">
        <f t="shared" si="42"/>
        <v>27.5</v>
      </c>
      <c r="H196" s="303">
        <f t="shared" si="42"/>
        <v>0</v>
      </c>
      <c r="I196" s="278">
        <f t="shared" si="42"/>
        <v>27.5</v>
      </c>
      <c r="J196" s="303">
        <f t="shared" si="42"/>
        <v>0</v>
      </c>
      <c r="K196" s="278">
        <f t="shared" si="42"/>
        <v>47.5</v>
      </c>
      <c r="L196" s="304">
        <f t="shared" si="42"/>
        <v>0</v>
      </c>
      <c r="M196" s="82"/>
      <c r="N196" s="83"/>
      <c r="O196" s="84"/>
    </row>
    <row r="197" spans="1:15" ht="15.75" customHeight="1">
      <c r="A197" s="53"/>
      <c r="B197" s="20"/>
      <c r="C197" s="20"/>
      <c r="D197" s="21" t="s">
        <v>141</v>
      </c>
      <c r="E197" s="287">
        <v>27.5</v>
      </c>
      <c r="F197" s="294"/>
      <c r="G197" s="287">
        <v>27.5</v>
      </c>
      <c r="H197" s="294"/>
      <c r="I197" s="287">
        <v>27.5</v>
      </c>
      <c r="J197" s="294"/>
      <c r="K197" s="287">
        <v>27.5</v>
      </c>
      <c r="L197" s="295"/>
      <c r="M197" s="67"/>
      <c r="N197" s="67"/>
      <c r="O197" s="1"/>
    </row>
    <row r="198" spans="1:15" ht="15.75" customHeight="1">
      <c r="A198" s="53"/>
      <c r="B198" s="20"/>
      <c r="C198" s="20"/>
      <c r="D198" s="21" t="s">
        <v>142</v>
      </c>
      <c r="E198" s="287">
        <v>151</v>
      </c>
      <c r="F198" s="294"/>
      <c r="G198" s="287"/>
      <c r="H198" s="294"/>
      <c r="I198" s="287"/>
      <c r="J198" s="294"/>
      <c r="K198" s="287"/>
      <c r="L198" s="295"/>
      <c r="M198" s="67"/>
      <c r="N198" s="67"/>
      <c r="O198" s="1"/>
    </row>
    <row r="199" spans="1:15" ht="15.75" customHeight="1">
      <c r="A199" s="53"/>
      <c r="B199" s="20"/>
      <c r="C199" s="20"/>
      <c r="D199" s="21" t="s">
        <v>143</v>
      </c>
      <c r="E199" s="287">
        <v>60</v>
      </c>
      <c r="F199" s="294"/>
      <c r="G199" s="287"/>
      <c r="H199" s="294"/>
      <c r="I199" s="287"/>
      <c r="J199" s="294"/>
      <c r="K199" s="287"/>
      <c r="L199" s="295"/>
      <c r="M199" s="67"/>
      <c r="N199" s="67"/>
      <c r="O199" s="1"/>
    </row>
    <row r="200" spans="1:15" ht="15.75" customHeight="1">
      <c r="A200" s="53"/>
      <c r="B200" s="20"/>
      <c r="C200" s="20"/>
      <c r="D200" s="21" t="s">
        <v>144</v>
      </c>
      <c r="E200" s="287">
        <v>38</v>
      </c>
      <c r="F200" s="294"/>
      <c r="G200" s="287"/>
      <c r="H200" s="294"/>
      <c r="I200" s="287"/>
      <c r="J200" s="294"/>
      <c r="K200" s="287"/>
      <c r="L200" s="295"/>
      <c r="M200" s="67"/>
      <c r="N200" s="67"/>
      <c r="O200" s="1"/>
    </row>
    <row r="201" spans="1:15" ht="15.75" customHeight="1">
      <c r="A201" s="53"/>
      <c r="B201" s="20"/>
      <c r="C201" s="20"/>
      <c r="D201" s="21" t="s">
        <v>145</v>
      </c>
      <c r="E201" s="287">
        <v>0</v>
      </c>
      <c r="F201" s="294"/>
      <c r="G201" s="287"/>
      <c r="H201" s="294"/>
      <c r="I201" s="287"/>
      <c r="J201" s="294"/>
      <c r="K201" s="287">
        <v>20</v>
      </c>
      <c r="L201" s="295"/>
      <c r="M201" s="67"/>
      <c r="N201" s="67"/>
      <c r="O201" s="1"/>
    </row>
    <row r="202" spans="1:15" s="85" customFormat="1" ht="15" customHeight="1">
      <c r="A202" s="80"/>
      <c r="B202" s="81"/>
      <c r="C202" s="18" t="s">
        <v>146</v>
      </c>
      <c r="D202" s="19"/>
      <c r="E202" s="278">
        <f>+E203</f>
        <v>0</v>
      </c>
      <c r="F202" s="303">
        <f aca="true" t="shared" si="43" ref="F202:L202">+F203</f>
        <v>0</v>
      </c>
      <c r="G202" s="278">
        <f t="shared" si="43"/>
        <v>0</v>
      </c>
      <c r="H202" s="303">
        <f t="shared" si="43"/>
        <v>0</v>
      </c>
      <c r="I202" s="278">
        <f t="shared" si="43"/>
        <v>75</v>
      </c>
      <c r="J202" s="303">
        <f t="shared" si="43"/>
        <v>0</v>
      </c>
      <c r="K202" s="278">
        <f t="shared" si="43"/>
        <v>0</v>
      </c>
      <c r="L202" s="304">
        <f t="shared" si="43"/>
        <v>0</v>
      </c>
      <c r="M202" s="82"/>
      <c r="N202" s="83"/>
      <c r="O202" s="84"/>
    </row>
    <row r="203" spans="1:15" ht="15.75" customHeight="1">
      <c r="A203" s="53"/>
      <c r="B203" s="24"/>
      <c r="C203" s="24"/>
      <c r="D203" s="25" t="s">
        <v>147</v>
      </c>
      <c r="E203" s="321">
        <v>0</v>
      </c>
      <c r="F203" s="322"/>
      <c r="G203" s="321"/>
      <c r="H203" s="322"/>
      <c r="I203" s="321">
        <v>75</v>
      </c>
      <c r="J203" s="322"/>
      <c r="K203" s="321"/>
      <c r="L203" s="323"/>
      <c r="M203" s="67"/>
      <c r="N203" s="67"/>
      <c r="O203" s="1"/>
    </row>
    <row r="204" spans="1:15" ht="15.75" customHeight="1">
      <c r="A204" s="52" t="s">
        <v>148</v>
      </c>
      <c r="B204" s="59"/>
      <c r="C204" s="14"/>
      <c r="D204" s="15"/>
      <c r="E204" s="324">
        <f>+E205+E209+E219</f>
        <v>549</v>
      </c>
      <c r="F204" s="325">
        <f aca="true" t="shared" si="44" ref="F204:L204">+F205+F209+F219</f>
        <v>90.5</v>
      </c>
      <c r="G204" s="324">
        <f t="shared" si="44"/>
        <v>673.5</v>
      </c>
      <c r="H204" s="325">
        <f t="shared" si="44"/>
        <v>102</v>
      </c>
      <c r="I204" s="324">
        <f t="shared" si="44"/>
        <v>784</v>
      </c>
      <c r="J204" s="325">
        <f t="shared" si="44"/>
        <v>550</v>
      </c>
      <c r="K204" s="326">
        <f t="shared" si="44"/>
        <v>473</v>
      </c>
      <c r="L204" s="320">
        <f t="shared" si="44"/>
        <v>500</v>
      </c>
      <c r="M204" s="6"/>
      <c r="N204" s="10"/>
      <c r="O204" s="1"/>
    </row>
    <row r="205" spans="1:14" s="5" customFormat="1" ht="15.75" customHeight="1">
      <c r="A205" s="56"/>
      <c r="B205" s="16" t="s">
        <v>149</v>
      </c>
      <c r="C205" s="16"/>
      <c r="D205" s="17"/>
      <c r="E205" s="275">
        <f>+E206</f>
        <v>17</v>
      </c>
      <c r="F205" s="292">
        <f aca="true" t="shared" si="45" ref="F205:L205">+F206</f>
        <v>0</v>
      </c>
      <c r="G205" s="275">
        <f t="shared" si="45"/>
        <v>8</v>
      </c>
      <c r="H205" s="292">
        <f t="shared" si="45"/>
        <v>0</v>
      </c>
      <c r="I205" s="275">
        <f t="shared" si="45"/>
        <v>115</v>
      </c>
      <c r="J205" s="292">
        <f t="shared" si="45"/>
        <v>0</v>
      </c>
      <c r="K205" s="275">
        <f t="shared" si="45"/>
        <v>0</v>
      </c>
      <c r="L205" s="293">
        <f t="shared" si="45"/>
        <v>0</v>
      </c>
      <c r="M205" s="64"/>
      <c r="N205" s="79"/>
    </row>
    <row r="206" spans="1:15" s="85" customFormat="1" ht="15" customHeight="1">
      <c r="A206" s="80"/>
      <c r="B206" s="81"/>
      <c r="C206" s="18" t="s">
        <v>150</v>
      </c>
      <c r="D206" s="19"/>
      <c r="E206" s="278">
        <f>SUM(E207:E208)</f>
        <v>17</v>
      </c>
      <c r="F206" s="303"/>
      <c r="G206" s="278">
        <f>SUM(G207:G208)</f>
        <v>8</v>
      </c>
      <c r="H206" s="303"/>
      <c r="I206" s="278">
        <f>SUM(I207:I208)</f>
        <v>115</v>
      </c>
      <c r="J206" s="303"/>
      <c r="K206" s="278"/>
      <c r="L206" s="304"/>
      <c r="M206" s="82"/>
      <c r="N206" s="83"/>
      <c r="O206" s="84"/>
    </row>
    <row r="207" spans="1:15" ht="15.75" customHeight="1">
      <c r="A207" s="53"/>
      <c r="B207" s="20"/>
      <c r="C207" s="20"/>
      <c r="D207" s="21" t="s">
        <v>151</v>
      </c>
      <c r="E207" s="287">
        <v>10</v>
      </c>
      <c r="F207" s="294"/>
      <c r="G207" s="287"/>
      <c r="H207" s="294"/>
      <c r="I207" s="287"/>
      <c r="J207" s="294"/>
      <c r="K207" s="287"/>
      <c r="L207" s="295"/>
      <c r="M207" s="67"/>
      <c r="N207" s="67"/>
      <c r="O207" s="1"/>
    </row>
    <row r="208" spans="1:15" ht="15.75" customHeight="1">
      <c r="A208" s="53"/>
      <c r="B208" s="20"/>
      <c r="C208" s="20"/>
      <c r="D208" s="21" t="s">
        <v>152</v>
      </c>
      <c r="E208" s="287">
        <v>7</v>
      </c>
      <c r="F208" s="294"/>
      <c r="G208" s="287">
        <v>8</v>
      </c>
      <c r="H208" s="294"/>
      <c r="I208" s="287">
        <v>115</v>
      </c>
      <c r="J208" s="294"/>
      <c r="K208" s="287"/>
      <c r="L208" s="295"/>
      <c r="M208" s="67"/>
      <c r="N208" s="67"/>
      <c r="O208" s="1"/>
    </row>
    <row r="209" spans="1:14" s="5" customFormat="1" ht="15.75" customHeight="1">
      <c r="A209" s="56"/>
      <c r="B209" s="16" t="s">
        <v>153</v>
      </c>
      <c r="C209" s="16"/>
      <c r="D209" s="17"/>
      <c r="E209" s="275">
        <f>+E210+E217</f>
        <v>391</v>
      </c>
      <c r="F209" s="276">
        <f aca="true" t="shared" si="46" ref="F209:L209">+F210+F217</f>
        <v>15.5</v>
      </c>
      <c r="G209" s="275">
        <f t="shared" si="46"/>
        <v>456</v>
      </c>
      <c r="H209" s="276">
        <f t="shared" si="46"/>
        <v>2</v>
      </c>
      <c r="I209" s="275">
        <f t="shared" si="46"/>
        <v>411</v>
      </c>
      <c r="J209" s="276">
        <f t="shared" si="46"/>
        <v>50</v>
      </c>
      <c r="K209" s="275">
        <f t="shared" si="46"/>
        <v>216</v>
      </c>
      <c r="L209" s="277">
        <f t="shared" si="46"/>
        <v>0</v>
      </c>
      <c r="M209" s="64"/>
      <c r="N209" s="64"/>
    </row>
    <row r="210" spans="1:15" s="85" customFormat="1" ht="15" customHeight="1">
      <c r="A210" s="80"/>
      <c r="B210" s="81"/>
      <c r="C210" s="18" t="s">
        <v>154</v>
      </c>
      <c r="D210" s="19"/>
      <c r="E210" s="278">
        <f>SUM(E211:E216)</f>
        <v>291</v>
      </c>
      <c r="F210" s="303">
        <f aca="true" t="shared" si="47" ref="F210:L210">SUM(F211:F216)</f>
        <v>15.5</v>
      </c>
      <c r="G210" s="278">
        <f t="shared" si="47"/>
        <v>156</v>
      </c>
      <c r="H210" s="303">
        <f t="shared" si="47"/>
        <v>2</v>
      </c>
      <c r="I210" s="278">
        <f t="shared" si="47"/>
        <v>136</v>
      </c>
      <c r="J210" s="303">
        <f t="shared" si="47"/>
        <v>50</v>
      </c>
      <c r="K210" s="278">
        <f t="shared" si="47"/>
        <v>216</v>
      </c>
      <c r="L210" s="304">
        <f t="shared" si="47"/>
        <v>0</v>
      </c>
      <c r="M210" s="82"/>
      <c r="N210" s="83"/>
      <c r="O210" s="84"/>
    </row>
    <row r="211" spans="1:15" ht="15.75" customHeight="1">
      <c r="A211" s="53"/>
      <c r="B211" s="20"/>
      <c r="C211" s="20"/>
      <c r="D211" s="21" t="s">
        <v>155</v>
      </c>
      <c r="E211" s="287">
        <v>136</v>
      </c>
      <c r="F211" s="294"/>
      <c r="G211" s="287">
        <v>136</v>
      </c>
      <c r="H211" s="294"/>
      <c r="I211" s="287">
        <v>136</v>
      </c>
      <c r="J211" s="294"/>
      <c r="K211" s="287">
        <v>136</v>
      </c>
      <c r="L211" s="295"/>
      <c r="M211" s="67"/>
      <c r="N211" s="67"/>
      <c r="O211" s="1"/>
    </row>
    <row r="212" spans="1:15" ht="15.75" customHeight="1">
      <c r="A212" s="53"/>
      <c r="B212" s="20"/>
      <c r="C212" s="20"/>
      <c r="D212" s="21" t="s">
        <v>156</v>
      </c>
      <c r="E212" s="287">
        <v>0</v>
      </c>
      <c r="F212" s="294"/>
      <c r="G212" s="287"/>
      <c r="H212" s="294"/>
      <c r="I212" s="287"/>
      <c r="J212" s="294">
        <v>50</v>
      </c>
      <c r="K212" s="287">
        <v>80</v>
      </c>
      <c r="L212" s="295"/>
      <c r="M212" s="67"/>
      <c r="N212" s="67"/>
      <c r="O212" s="1"/>
    </row>
    <row r="213" spans="1:15" ht="15.75" customHeight="1">
      <c r="A213" s="53"/>
      <c r="B213" s="20"/>
      <c r="C213" s="20"/>
      <c r="D213" s="21" t="s">
        <v>157</v>
      </c>
      <c r="E213" s="287">
        <v>30</v>
      </c>
      <c r="F213" s="294">
        <v>3</v>
      </c>
      <c r="G213" s="287"/>
      <c r="H213" s="294"/>
      <c r="I213" s="287"/>
      <c r="J213" s="294"/>
      <c r="K213" s="287"/>
      <c r="L213" s="295"/>
      <c r="M213" s="67"/>
      <c r="N213" s="67"/>
      <c r="O213" s="1"/>
    </row>
    <row r="214" spans="1:15" ht="15.75" customHeight="1">
      <c r="A214" s="53"/>
      <c r="B214" s="20"/>
      <c r="C214" s="20"/>
      <c r="D214" s="21" t="s">
        <v>158</v>
      </c>
      <c r="E214" s="287">
        <v>45</v>
      </c>
      <c r="F214" s="294">
        <v>4.5</v>
      </c>
      <c r="G214" s="287"/>
      <c r="H214" s="294"/>
      <c r="I214" s="287"/>
      <c r="J214" s="294"/>
      <c r="K214" s="287"/>
      <c r="L214" s="295"/>
      <c r="M214" s="67"/>
      <c r="N214" s="67"/>
      <c r="O214" s="1"/>
    </row>
    <row r="215" spans="1:15" ht="15.75" customHeight="1">
      <c r="A215" s="53"/>
      <c r="B215" s="20"/>
      <c r="C215" s="20"/>
      <c r="D215" s="21" t="s">
        <v>173</v>
      </c>
      <c r="E215" s="287">
        <v>80</v>
      </c>
      <c r="F215" s="294">
        <v>8</v>
      </c>
      <c r="G215" s="287"/>
      <c r="H215" s="294"/>
      <c r="I215" s="287"/>
      <c r="J215" s="294"/>
      <c r="K215" s="287"/>
      <c r="L215" s="295"/>
      <c r="M215" s="67"/>
      <c r="N215" s="67"/>
      <c r="O215" s="1"/>
    </row>
    <row r="216" spans="1:15" ht="15.75" customHeight="1">
      <c r="A216" s="53"/>
      <c r="B216" s="20"/>
      <c r="C216" s="20"/>
      <c r="D216" s="21" t="s">
        <v>159</v>
      </c>
      <c r="E216" s="287">
        <v>0</v>
      </c>
      <c r="F216" s="294"/>
      <c r="G216" s="287">
        <v>20</v>
      </c>
      <c r="H216" s="294">
        <v>2</v>
      </c>
      <c r="I216" s="287"/>
      <c r="J216" s="294"/>
      <c r="K216" s="287"/>
      <c r="L216" s="295"/>
      <c r="M216" s="67"/>
      <c r="N216" s="67"/>
      <c r="O216" s="1"/>
    </row>
    <row r="217" spans="1:15" s="85" customFormat="1" ht="15" customHeight="1">
      <c r="A217" s="80"/>
      <c r="B217" s="81"/>
      <c r="C217" s="18" t="s">
        <v>160</v>
      </c>
      <c r="D217" s="19"/>
      <c r="E217" s="278">
        <f>+E218</f>
        <v>100</v>
      </c>
      <c r="F217" s="303"/>
      <c r="G217" s="278">
        <f>+G218</f>
        <v>300</v>
      </c>
      <c r="H217" s="303"/>
      <c r="I217" s="278">
        <f>+I218</f>
        <v>275</v>
      </c>
      <c r="J217" s="303"/>
      <c r="K217" s="278">
        <f>+K218</f>
        <v>0</v>
      </c>
      <c r="L217" s="304"/>
      <c r="M217" s="82"/>
      <c r="N217" s="83"/>
      <c r="O217" s="84"/>
    </row>
    <row r="218" spans="1:15" ht="15.75" customHeight="1">
      <c r="A218" s="53"/>
      <c r="B218" s="20"/>
      <c r="C218" s="20"/>
      <c r="D218" s="21" t="s">
        <v>161</v>
      </c>
      <c r="E218" s="287">
        <v>100</v>
      </c>
      <c r="F218" s="294"/>
      <c r="G218" s="287">
        <v>300</v>
      </c>
      <c r="H218" s="294"/>
      <c r="I218" s="287">
        <v>275</v>
      </c>
      <c r="J218" s="294"/>
      <c r="K218" s="287"/>
      <c r="L218" s="295"/>
      <c r="M218" s="67"/>
      <c r="N218" s="67"/>
      <c r="O218" s="1"/>
    </row>
    <row r="219" spans="1:14" s="5" customFormat="1" ht="15.75" customHeight="1">
      <c r="A219" s="56"/>
      <c r="B219" s="16" t="s">
        <v>162</v>
      </c>
      <c r="C219" s="16"/>
      <c r="D219" s="17"/>
      <c r="E219" s="275">
        <f>+E220</f>
        <v>141</v>
      </c>
      <c r="F219" s="276">
        <f aca="true" t="shared" si="48" ref="F219:L219">+F220</f>
        <v>75</v>
      </c>
      <c r="G219" s="275">
        <f t="shared" si="48"/>
        <v>209.5</v>
      </c>
      <c r="H219" s="276">
        <f t="shared" si="48"/>
        <v>100</v>
      </c>
      <c r="I219" s="275">
        <f t="shared" si="48"/>
        <v>258</v>
      </c>
      <c r="J219" s="276">
        <f t="shared" si="48"/>
        <v>500</v>
      </c>
      <c r="K219" s="275">
        <f t="shared" si="48"/>
        <v>257</v>
      </c>
      <c r="L219" s="277">
        <f t="shared" si="48"/>
        <v>500</v>
      </c>
      <c r="M219" s="64"/>
      <c r="N219" s="64"/>
    </row>
    <row r="220" spans="1:15" s="85" customFormat="1" ht="15" customHeight="1">
      <c r="A220" s="80"/>
      <c r="B220" s="81"/>
      <c r="C220" s="18" t="s">
        <v>163</v>
      </c>
      <c r="D220" s="19"/>
      <c r="E220" s="278">
        <f>SUM(E221:E222)</f>
        <v>141</v>
      </c>
      <c r="F220" s="303">
        <f aca="true" t="shared" si="49" ref="F220:L220">SUM(F221:F222)</f>
        <v>75</v>
      </c>
      <c r="G220" s="278">
        <f t="shared" si="49"/>
        <v>209.5</v>
      </c>
      <c r="H220" s="303">
        <f t="shared" si="49"/>
        <v>100</v>
      </c>
      <c r="I220" s="278">
        <f t="shared" si="49"/>
        <v>258</v>
      </c>
      <c r="J220" s="303">
        <f t="shared" si="49"/>
        <v>500</v>
      </c>
      <c r="K220" s="278">
        <f t="shared" si="49"/>
        <v>257</v>
      </c>
      <c r="L220" s="304">
        <f t="shared" si="49"/>
        <v>500</v>
      </c>
      <c r="M220" s="82"/>
      <c r="N220" s="83"/>
      <c r="O220" s="84"/>
    </row>
    <row r="221" spans="1:15" ht="15.75" customHeight="1">
      <c r="A221" s="53"/>
      <c r="B221" s="20"/>
      <c r="C221" s="20"/>
      <c r="D221" s="21" t="s">
        <v>164</v>
      </c>
      <c r="E221" s="287">
        <v>61</v>
      </c>
      <c r="F221" s="294"/>
      <c r="G221" s="287">
        <v>59.5</v>
      </c>
      <c r="H221" s="294"/>
      <c r="I221" s="287">
        <v>58</v>
      </c>
      <c r="J221" s="294"/>
      <c r="K221" s="287">
        <v>57</v>
      </c>
      <c r="L221" s="295"/>
      <c r="M221" s="67"/>
      <c r="N221" s="67"/>
      <c r="O221" s="1"/>
    </row>
    <row r="222" spans="1:15" ht="15.75" customHeight="1">
      <c r="A222" s="53"/>
      <c r="B222" s="20"/>
      <c r="C222" s="20"/>
      <c r="D222" s="21" t="s">
        <v>165</v>
      </c>
      <c r="E222" s="287">
        <v>80</v>
      </c>
      <c r="F222" s="294">
        <v>75</v>
      </c>
      <c r="G222" s="287">
        <v>150</v>
      </c>
      <c r="H222" s="294">
        <v>100</v>
      </c>
      <c r="I222" s="287">
        <v>200</v>
      </c>
      <c r="J222" s="294">
        <v>500</v>
      </c>
      <c r="K222" s="287">
        <v>200</v>
      </c>
      <c r="L222" s="295">
        <v>500</v>
      </c>
      <c r="M222" s="67"/>
      <c r="N222" s="67"/>
      <c r="O222" s="1"/>
    </row>
    <row r="223" spans="1:15" ht="15.75" customHeight="1">
      <c r="A223" s="52" t="s">
        <v>166</v>
      </c>
      <c r="B223" s="59"/>
      <c r="C223" s="22"/>
      <c r="D223" s="23"/>
      <c r="E223" s="272">
        <f>+E224</f>
        <v>30</v>
      </c>
      <c r="F223" s="290">
        <f aca="true" t="shared" si="50" ref="F223:L225">+F224</f>
        <v>0</v>
      </c>
      <c r="G223" s="272">
        <f t="shared" si="50"/>
        <v>170</v>
      </c>
      <c r="H223" s="290">
        <f t="shared" si="50"/>
        <v>170</v>
      </c>
      <c r="I223" s="272">
        <f t="shared" si="50"/>
        <v>50</v>
      </c>
      <c r="J223" s="290">
        <f t="shared" si="50"/>
        <v>80</v>
      </c>
      <c r="K223" s="272">
        <f t="shared" si="50"/>
        <v>0</v>
      </c>
      <c r="L223" s="291">
        <f t="shared" si="50"/>
        <v>0</v>
      </c>
      <c r="M223" s="6"/>
      <c r="N223" s="10"/>
      <c r="O223" s="1"/>
    </row>
    <row r="224" spans="1:14" s="5" customFormat="1" ht="15.75" customHeight="1">
      <c r="A224" s="56"/>
      <c r="B224" s="16" t="s">
        <v>167</v>
      </c>
      <c r="C224" s="16"/>
      <c r="D224" s="17"/>
      <c r="E224" s="275">
        <f>+E225</f>
        <v>30</v>
      </c>
      <c r="F224" s="276">
        <f t="shared" si="50"/>
        <v>0</v>
      </c>
      <c r="G224" s="275">
        <f t="shared" si="50"/>
        <v>170</v>
      </c>
      <c r="H224" s="276">
        <f t="shared" si="50"/>
        <v>170</v>
      </c>
      <c r="I224" s="275">
        <f t="shared" si="50"/>
        <v>50</v>
      </c>
      <c r="J224" s="276">
        <f t="shared" si="50"/>
        <v>80</v>
      </c>
      <c r="K224" s="275">
        <f t="shared" si="50"/>
        <v>0</v>
      </c>
      <c r="L224" s="277">
        <f t="shared" si="50"/>
        <v>0</v>
      </c>
      <c r="M224" s="64"/>
      <c r="N224" s="79"/>
    </row>
    <row r="225" spans="1:15" s="85" customFormat="1" ht="15" customHeight="1">
      <c r="A225" s="80"/>
      <c r="B225" s="81"/>
      <c r="C225" s="18" t="s">
        <v>168</v>
      </c>
      <c r="D225" s="19"/>
      <c r="E225" s="278">
        <f>+E226</f>
        <v>30</v>
      </c>
      <c r="F225" s="303">
        <f t="shared" si="50"/>
        <v>0</v>
      </c>
      <c r="G225" s="278">
        <f t="shared" si="50"/>
        <v>170</v>
      </c>
      <c r="H225" s="303">
        <f t="shared" si="50"/>
        <v>170</v>
      </c>
      <c r="I225" s="278">
        <f t="shared" si="50"/>
        <v>50</v>
      </c>
      <c r="J225" s="303">
        <f t="shared" si="50"/>
        <v>80</v>
      </c>
      <c r="K225" s="278">
        <f t="shared" si="50"/>
        <v>0</v>
      </c>
      <c r="L225" s="304">
        <f t="shared" si="50"/>
        <v>0</v>
      </c>
      <c r="M225" s="82"/>
      <c r="N225" s="83"/>
      <c r="O225" s="84"/>
    </row>
    <row r="226" spans="1:15" ht="15.75" customHeight="1" thickBot="1">
      <c r="A226" s="185"/>
      <c r="B226" s="186"/>
      <c r="C226" s="186"/>
      <c r="D226" s="195" t="s">
        <v>169</v>
      </c>
      <c r="E226" s="281">
        <v>30</v>
      </c>
      <c r="F226" s="296"/>
      <c r="G226" s="281">
        <v>170</v>
      </c>
      <c r="H226" s="296">
        <v>170</v>
      </c>
      <c r="I226" s="281">
        <v>50</v>
      </c>
      <c r="J226" s="296">
        <v>80</v>
      </c>
      <c r="K226" s="281"/>
      <c r="L226" s="297"/>
      <c r="M226" s="67"/>
      <c r="N226" s="67"/>
      <c r="O226" s="1"/>
    </row>
    <row r="227" spans="4:15" ht="30" customHeight="1" thickBot="1" thickTop="1">
      <c r="D227"/>
      <c r="E227" s="327"/>
      <c r="F227" s="327"/>
      <c r="G227" s="327"/>
      <c r="H227" s="327"/>
      <c r="I227" s="327"/>
      <c r="J227" s="327"/>
      <c r="K227" s="327"/>
      <c r="L227" s="327"/>
      <c r="M227" s="77"/>
      <c r="N227" s="77"/>
      <c r="O227" s="12"/>
    </row>
    <row r="228" spans="1:15" s="267" customFormat="1" ht="52.5" customHeight="1" thickBot="1" thickTop="1">
      <c r="A228" s="260"/>
      <c r="B228" s="261" t="s">
        <v>210</v>
      </c>
      <c r="C228" s="262"/>
      <c r="D228" s="262"/>
      <c r="E228" s="328">
        <f aca="true" t="shared" si="51" ref="E228:L228">+E4+E10+E28+E42+E160+E182</f>
        <v>2593.4</v>
      </c>
      <c r="F228" s="328">
        <f t="shared" si="51"/>
        <v>2838.3</v>
      </c>
      <c r="G228" s="328">
        <f t="shared" si="51"/>
        <v>3074.2</v>
      </c>
      <c r="H228" s="328">
        <f t="shared" si="51"/>
        <v>2255.3</v>
      </c>
      <c r="I228" s="328">
        <f t="shared" si="51"/>
        <v>3348</v>
      </c>
      <c r="J228" s="328">
        <f t="shared" si="51"/>
        <v>3012.8</v>
      </c>
      <c r="K228" s="328">
        <f t="shared" si="51"/>
        <v>3131.4</v>
      </c>
      <c r="L228" s="329">
        <f t="shared" si="51"/>
        <v>2247</v>
      </c>
      <c r="M228" s="265"/>
      <c r="N228" s="265"/>
      <c r="O228" s="266"/>
    </row>
    <row r="229" ht="15.75" customHeight="1" thickTop="1"/>
    <row r="230" spans="6:12" ht="15.75" customHeight="1">
      <c r="F230" s="258"/>
      <c r="H230" s="258"/>
      <c r="J230" s="258"/>
      <c r="K230" s="258"/>
      <c r="L230" s="258"/>
    </row>
    <row r="231" spans="6:21" ht="15.75" customHeight="1">
      <c r="F231" s="258"/>
      <c r="H231" s="258"/>
      <c r="J231" s="258"/>
      <c r="K231" s="258"/>
      <c r="L231" s="258"/>
      <c r="N231" s="3"/>
      <c r="O231" s="3"/>
      <c r="P231" s="3"/>
      <c r="Q231" s="3"/>
      <c r="R231" s="3"/>
      <c r="S231" s="3"/>
      <c r="T231" s="3"/>
      <c r="U231" s="3"/>
    </row>
    <row r="261" spans="2:12" s="141" customFormat="1" ht="15.75" customHeight="1">
      <c r="B261" s="167"/>
      <c r="E261" s="258"/>
      <c r="F261" s="259"/>
      <c r="G261" s="258"/>
      <c r="H261" s="259"/>
      <c r="I261" s="258"/>
      <c r="J261" s="259"/>
      <c r="K261" s="258"/>
      <c r="L261" s="259"/>
    </row>
  </sheetData>
  <mergeCells count="12">
    <mergeCell ref="A42:D42"/>
    <mergeCell ref="A160:D160"/>
    <mergeCell ref="A182:D182"/>
    <mergeCell ref="E1:F1"/>
    <mergeCell ref="A28:D28"/>
    <mergeCell ref="A4:D4"/>
    <mergeCell ref="A10:D10"/>
    <mergeCell ref="A2:D2"/>
    <mergeCell ref="M1:N1"/>
    <mergeCell ref="G1:H1"/>
    <mergeCell ref="I1:J1"/>
    <mergeCell ref="K1:L1"/>
  </mergeCells>
  <printOptions/>
  <pageMargins left="0.47" right="0.75" top="0.87" bottom="0.56" header="0.43" footer="0"/>
  <pageSetup horizontalDpi="600" verticalDpi="600" orientation="landscape" paperSize="9" scale="70" r:id="rId2"/>
  <headerFooter alignWithMargins="0">
    <oddHeader>&amp;L&amp;"Arial CE,Ležeče"&amp;12MESTNA OBČINA NOVA GORICA&amp;C&amp;12NAČRT RAZVOJNIH PROGRAMOV 2007-2010
&amp;A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1"/>
  <sheetViews>
    <sheetView zoomScale="70" zoomScaleNormal="70" workbookViewId="0" topLeftCell="A212">
      <selection activeCell="A228" sqref="A1:L228"/>
    </sheetView>
  </sheetViews>
  <sheetFormatPr defaultColWidth="9.00390625" defaultRowHeight="15.75" customHeight="1"/>
  <cols>
    <col min="1" max="1" width="3.00390625" style="1" customWidth="1"/>
    <col min="2" max="2" width="3.25390625" style="1" customWidth="1"/>
    <col min="3" max="3" width="4.25390625" style="1" customWidth="1"/>
    <col min="4" max="4" width="57.875" style="1" customWidth="1"/>
    <col min="5" max="5" width="17.25390625" style="258" customWidth="1"/>
    <col min="6" max="6" width="17.25390625" style="259" customWidth="1"/>
    <col min="7" max="7" width="17.25390625" style="258" customWidth="1"/>
    <col min="8" max="8" width="17.25390625" style="259" customWidth="1"/>
    <col min="9" max="9" width="17.25390625" style="258" customWidth="1"/>
    <col min="10" max="12" width="17.25390625" style="259" customWidth="1"/>
    <col min="13" max="13" width="9.25390625" style="3" customWidth="1"/>
    <col min="14" max="14" width="10.25390625" style="6" customWidth="1"/>
    <col min="15" max="15" width="10.25390625" style="10" customWidth="1"/>
    <col min="16" max="16384" width="9.125" style="1" customWidth="1"/>
  </cols>
  <sheetData>
    <row r="1" spans="1:25" s="8" customFormat="1" ht="27" customHeight="1" thickBot="1" thickTop="1">
      <c r="A1" s="86"/>
      <c r="B1" s="88"/>
      <c r="C1" s="88"/>
      <c r="D1" s="89"/>
      <c r="E1" s="332" t="s">
        <v>214</v>
      </c>
      <c r="F1" s="333"/>
      <c r="G1" s="332" t="s">
        <v>215</v>
      </c>
      <c r="H1" s="333"/>
      <c r="I1" s="332" t="s">
        <v>216</v>
      </c>
      <c r="J1" s="333"/>
      <c r="K1" s="332" t="s">
        <v>217</v>
      </c>
      <c r="L1" s="334"/>
      <c r="M1" s="330"/>
      <c r="N1" s="33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15" s="184" customFormat="1" ht="30" customHeight="1" thickBot="1" thickTop="1">
      <c r="A2" s="335"/>
      <c r="B2" s="336"/>
      <c r="C2" s="336"/>
      <c r="D2" s="336"/>
      <c r="E2" s="268" t="s">
        <v>39</v>
      </c>
      <c r="F2" s="268" t="s">
        <v>40</v>
      </c>
      <c r="G2" s="268" t="s">
        <v>39</v>
      </c>
      <c r="H2" s="268" t="s">
        <v>40</v>
      </c>
      <c r="I2" s="268" t="s">
        <v>39</v>
      </c>
      <c r="J2" s="268" t="s">
        <v>40</v>
      </c>
      <c r="K2" s="268" t="s">
        <v>39</v>
      </c>
      <c r="L2" s="269" t="s">
        <v>40</v>
      </c>
      <c r="M2" s="182"/>
      <c r="N2" s="183"/>
      <c r="O2" s="183"/>
    </row>
    <row r="3" spans="1:15" s="184" customFormat="1" ht="17.25" customHeight="1" thickBot="1" thickTop="1">
      <c r="A3" s="270"/>
      <c r="B3" s="196"/>
      <c r="C3" s="196"/>
      <c r="D3" s="196"/>
      <c r="E3" s="271"/>
      <c r="F3" s="271"/>
      <c r="G3" s="271"/>
      <c r="H3" s="271"/>
      <c r="I3" s="271"/>
      <c r="J3" s="271"/>
      <c r="K3" s="271"/>
      <c r="L3" s="271"/>
      <c r="M3" s="182"/>
      <c r="N3" s="183"/>
      <c r="O3" s="183"/>
    </row>
    <row r="4" spans="1:15" s="184" customFormat="1" ht="48" customHeight="1" thickTop="1">
      <c r="A4" s="335" t="s">
        <v>209</v>
      </c>
      <c r="B4" s="336"/>
      <c r="C4" s="336"/>
      <c r="D4" s="336"/>
      <c r="E4" s="201">
        <f>+'miljon SIT'!E4/0.00023964</f>
        <v>33383.40844600234</v>
      </c>
      <c r="F4" s="201">
        <f>+'miljon SIT'!F4/0.00023964</f>
        <v>0</v>
      </c>
      <c r="G4" s="201">
        <f>+'miljon SIT'!G4/0.00023964</f>
        <v>0</v>
      </c>
      <c r="H4" s="201">
        <f>+'miljon SIT'!H4/0.00023964</f>
        <v>0</v>
      </c>
      <c r="I4" s="201">
        <f>+'miljon SIT'!I4/0.00023964</f>
        <v>0</v>
      </c>
      <c r="J4" s="201">
        <f>+'miljon SIT'!J4/0.00023964</f>
        <v>0</v>
      </c>
      <c r="K4" s="201">
        <f>+'miljon SIT'!K4/0.00023964</f>
        <v>0</v>
      </c>
      <c r="L4" s="202">
        <f>+'miljon SIT'!L4/0.00023964</f>
        <v>0</v>
      </c>
      <c r="M4" s="182"/>
      <c r="N4" s="183"/>
      <c r="O4" s="183"/>
    </row>
    <row r="5" spans="1:15" s="143" customFormat="1" ht="15.75" customHeight="1">
      <c r="A5" s="145" t="s">
        <v>193</v>
      </c>
      <c r="B5" s="146"/>
      <c r="C5" s="146"/>
      <c r="D5" s="156"/>
      <c r="E5" s="203">
        <f>+'miljon SIT'!E5/0.00023964</f>
        <v>33383.40844600234</v>
      </c>
      <c r="F5" s="204">
        <f>+'miljon SIT'!F5/0.00023964</f>
        <v>0</v>
      </c>
      <c r="G5" s="203">
        <f>+'miljon SIT'!G5/0.00023964</f>
        <v>0</v>
      </c>
      <c r="H5" s="204">
        <f>+'miljon SIT'!H5/0.00023964</f>
        <v>0</v>
      </c>
      <c r="I5" s="203">
        <f>+'miljon SIT'!I5/0.00023964</f>
        <v>0</v>
      </c>
      <c r="J5" s="204">
        <f>+'miljon SIT'!J5/0.00023964</f>
        <v>0</v>
      </c>
      <c r="K5" s="203">
        <f>+'miljon SIT'!K5/0.00023964</f>
        <v>0</v>
      </c>
      <c r="L5" s="205">
        <f>+'miljon SIT'!L5/0.00023964</f>
        <v>0</v>
      </c>
      <c r="M5" s="141"/>
      <c r="N5" s="141"/>
      <c r="O5" s="142"/>
    </row>
    <row r="6" spans="1:12" s="141" customFormat="1" ht="15.75" customHeight="1">
      <c r="A6" s="54"/>
      <c r="B6" s="147" t="s">
        <v>211</v>
      </c>
      <c r="C6" s="147"/>
      <c r="D6" s="157"/>
      <c r="E6" s="206">
        <f>+'miljon SIT'!E6/0.00023964</f>
        <v>33383.40844600234</v>
      </c>
      <c r="F6" s="207">
        <f>+'miljon SIT'!F6/0.00023964</f>
        <v>0</v>
      </c>
      <c r="G6" s="206">
        <f>+'miljon SIT'!G6/0.00023964</f>
        <v>0</v>
      </c>
      <c r="H6" s="207">
        <f>+'miljon SIT'!H6/0.00023964</f>
        <v>0</v>
      </c>
      <c r="I6" s="206">
        <f>+'miljon SIT'!I6/0.00023964</f>
        <v>0</v>
      </c>
      <c r="J6" s="207">
        <f>+'miljon SIT'!J6/0.00023964</f>
        <v>0</v>
      </c>
      <c r="K6" s="206">
        <f>+'miljon SIT'!K6/0.00023964</f>
        <v>0</v>
      </c>
      <c r="L6" s="208">
        <f>+'miljon SIT'!L6/0.00023964</f>
        <v>0</v>
      </c>
    </row>
    <row r="7" spans="1:12" s="144" customFormat="1" ht="15.75" customHeight="1">
      <c r="A7" s="148"/>
      <c r="B7" s="149"/>
      <c r="C7" s="149" t="s">
        <v>195</v>
      </c>
      <c r="D7" s="158"/>
      <c r="E7" s="209">
        <f>+'miljon SIT'!E7/0.00023964</f>
        <v>33383.40844600234</v>
      </c>
      <c r="F7" s="210">
        <f>+'miljon SIT'!F7/0.00023964</f>
        <v>0</v>
      </c>
      <c r="G7" s="209">
        <f>+'miljon SIT'!G7/0.00023964</f>
        <v>0</v>
      </c>
      <c r="H7" s="210">
        <f>+'miljon SIT'!H7/0.00023964</f>
        <v>0</v>
      </c>
      <c r="I7" s="209">
        <f>+'miljon SIT'!I7/0.00023964</f>
        <v>0</v>
      </c>
      <c r="J7" s="210">
        <f>+'miljon SIT'!J7/0.00023964</f>
        <v>0</v>
      </c>
      <c r="K7" s="209">
        <f>+'miljon SIT'!K7/0.00023964</f>
        <v>0</v>
      </c>
      <c r="L7" s="211">
        <f>+'miljon SIT'!L7/0.00023964</f>
        <v>0</v>
      </c>
    </row>
    <row r="8" spans="1:12" s="141" customFormat="1" ht="15.75" customHeight="1" thickBot="1">
      <c r="A8" s="170"/>
      <c r="B8" s="171"/>
      <c r="C8" s="172"/>
      <c r="D8" s="172" t="s">
        <v>196</v>
      </c>
      <c r="E8" s="212">
        <f>+'miljon SIT'!E8/0.00023964</f>
        <v>33383.40844600234</v>
      </c>
      <c r="F8" s="213">
        <f>+'miljon SIT'!F8/0.00023964</f>
        <v>0</v>
      </c>
      <c r="G8" s="212">
        <f>+'miljon SIT'!G8/0.00023964</f>
        <v>0</v>
      </c>
      <c r="H8" s="213">
        <f>+'miljon SIT'!H8/0.00023964</f>
        <v>0</v>
      </c>
      <c r="I8" s="212">
        <f>+'miljon SIT'!I8/0.00023964</f>
        <v>0</v>
      </c>
      <c r="J8" s="213">
        <f>+'miljon SIT'!J8/0.00023964</f>
        <v>0</v>
      </c>
      <c r="K8" s="212">
        <f>+'miljon SIT'!K8/0.00023964</f>
        <v>0</v>
      </c>
      <c r="L8" s="214">
        <f>+'miljon SIT'!L8/0.00023964</f>
        <v>0</v>
      </c>
    </row>
    <row r="9" spans="2:16" s="2" customFormat="1" ht="48" customHeight="1" thickBot="1" thickTop="1">
      <c r="B9" s="1"/>
      <c r="C9" s="1"/>
      <c r="D9" s="1"/>
      <c r="E9" s="215"/>
      <c r="F9" s="215"/>
      <c r="G9" s="215"/>
      <c r="H9" s="215"/>
      <c r="I9" s="215"/>
      <c r="J9" s="215"/>
      <c r="K9" s="215"/>
      <c r="L9" s="215"/>
      <c r="M9" s="55"/>
      <c r="N9" s="55"/>
      <c r="O9" s="55"/>
      <c r="P9" s="55"/>
    </row>
    <row r="10" spans="1:15" s="184" customFormat="1" ht="48" customHeight="1" thickTop="1">
      <c r="A10" s="335" t="s">
        <v>208</v>
      </c>
      <c r="B10" s="336"/>
      <c r="C10" s="336"/>
      <c r="D10" s="336"/>
      <c r="E10" s="268">
        <f>+'miljon SIT'!E10/0.00023964</f>
        <v>571690.86963779</v>
      </c>
      <c r="F10" s="268">
        <f>+'miljon SIT'!F10/0.00023964</f>
        <v>0</v>
      </c>
      <c r="G10" s="268">
        <f>+'miljon SIT'!G10/0.00023964</f>
        <v>863795.6935403105</v>
      </c>
      <c r="H10" s="268">
        <f>+'miljon SIT'!H10/0.00023964</f>
        <v>0</v>
      </c>
      <c r="I10" s="268">
        <f>+'miljon SIT'!I10/0.00023964</f>
        <v>625938.9083625438</v>
      </c>
      <c r="J10" s="268">
        <f>+'miljon SIT'!J10/0.00023964</f>
        <v>0</v>
      </c>
      <c r="K10" s="268">
        <f>+'miljon SIT'!K10/0.00023964</f>
        <v>625938.9083625438</v>
      </c>
      <c r="L10" s="269">
        <f>+'miljon SIT'!L10/0.00023964</f>
        <v>0</v>
      </c>
      <c r="M10" s="182"/>
      <c r="N10" s="183"/>
      <c r="O10" s="183"/>
    </row>
    <row r="11" spans="1:15" s="143" customFormat="1" ht="15.75" customHeight="1">
      <c r="A11" s="145" t="s">
        <v>177</v>
      </c>
      <c r="B11" s="146"/>
      <c r="C11" s="146"/>
      <c r="D11" s="156"/>
      <c r="E11" s="203">
        <f>+'miljon SIT'!E11/0.00023964</f>
        <v>187781.67250876315</v>
      </c>
      <c r="F11" s="204">
        <f>+'miljon SIT'!F11/0.00023964</f>
        <v>0</v>
      </c>
      <c r="G11" s="203">
        <f>+'miljon SIT'!G11/0.00023964</f>
        <v>417292.6055750292</v>
      </c>
      <c r="H11" s="204">
        <f>+'miljon SIT'!H11/0.00023964</f>
        <v>0</v>
      </c>
      <c r="I11" s="203">
        <f>+'miljon SIT'!I11/0.00023964</f>
        <v>375563.3450175263</v>
      </c>
      <c r="J11" s="204">
        <f>+'miljon SIT'!J11/0.00023964</f>
        <v>0</v>
      </c>
      <c r="K11" s="203">
        <f>+'miljon SIT'!K11/0.00023964</f>
        <v>375563.3450175263</v>
      </c>
      <c r="L11" s="205">
        <f>+'miljon SIT'!L11/0.00023964</f>
        <v>0</v>
      </c>
      <c r="M11" s="141"/>
      <c r="N11" s="141"/>
      <c r="O11" s="142"/>
    </row>
    <row r="12" spans="1:12" s="141" customFormat="1" ht="15.75" customHeight="1">
      <c r="A12" s="54"/>
      <c r="B12" s="147" t="s">
        <v>178</v>
      </c>
      <c r="C12" s="147"/>
      <c r="D12" s="157"/>
      <c r="E12" s="206">
        <f>+'miljon SIT'!E12/0.00023964</f>
        <v>187781.67250876315</v>
      </c>
      <c r="F12" s="206">
        <f>+'miljon SIT'!F12/0.00023964</f>
        <v>0</v>
      </c>
      <c r="G12" s="206">
        <f>+'miljon SIT'!G12/0.00023964</f>
        <v>417292.6055750292</v>
      </c>
      <c r="H12" s="206">
        <f>+'miljon SIT'!H12/0.00023964</f>
        <v>0</v>
      </c>
      <c r="I12" s="206">
        <f>+'miljon SIT'!I12/0.00023964</f>
        <v>375563.3450175263</v>
      </c>
      <c r="J12" s="206">
        <f>+'miljon SIT'!J12/0.00023964</f>
        <v>0</v>
      </c>
      <c r="K12" s="206">
        <f>+'miljon SIT'!K12/0.00023964</f>
        <v>375563.3450175263</v>
      </c>
      <c r="L12" s="216">
        <f>+'miljon SIT'!L12/0.00023964</f>
        <v>0</v>
      </c>
    </row>
    <row r="13" spans="1:12" s="144" customFormat="1" ht="15.75" customHeight="1">
      <c r="A13" s="148"/>
      <c r="B13" s="149"/>
      <c r="C13" s="149" t="s">
        <v>179</v>
      </c>
      <c r="D13" s="158"/>
      <c r="E13" s="209">
        <f>+'miljon SIT'!E13/0.00023964</f>
        <v>187781.67250876315</v>
      </c>
      <c r="F13" s="210">
        <f>+'miljon SIT'!F13/0.00023964</f>
        <v>0</v>
      </c>
      <c r="G13" s="209">
        <f>+'miljon SIT'!G13/0.00023964</f>
        <v>417292.6055750292</v>
      </c>
      <c r="H13" s="210">
        <f>+'miljon SIT'!H13/0.00023964</f>
        <v>0</v>
      </c>
      <c r="I13" s="209">
        <f>+'miljon SIT'!I13/0.00023964</f>
        <v>375563.3450175263</v>
      </c>
      <c r="J13" s="210">
        <f>+'miljon SIT'!J13/0.00023964</f>
        <v>0</v>
      </c>
      <c r="K13" s="209">
        <f>+'miljon SIT'!K13/0.00023964</f>
        <v>375563.3450175263</v>
      </c>
      <c r="L13" s="211">
        <f>+'miljon SIT'!L13/0.00023964</f>
        <v>0</v>
      </c>
    </row>
    <row r="14" spans="1:12" s="141" customFormat="1" ht="15.75" customHeight="1">
      <c r="A14" s="150"/>
      <c r="B14" s="151"/>
      <c r="C14" s="152"/>
      <c r="D14" s="152" t="s">
        <v>180</v>
      </c>
      <c r="E14" s="217">
        <f>+'miljon SIT'!E14/0.00023964</f>
        <v>187781.67250876315</v>
      </c>
      <c r="F14" s="218">
        <f>+'miljon SIT'!F14/0.00023964</f>
        <v>0</v>
      </c>
      <c r="G14" s="217">
        <f>+'miljon SIT'!G14/0.00023964</f>
        <v>417292.6055750292</v>
      </c>
      <c r="H14" s="218">
        <f>+'miljon SIT'!H14/0.00023964</f>
        <v>0</v>
      </c>
      <c r="I14" s="217">
        <f>+'miljon SIT'!I14/0.00023964</f>
        <v>375563.3450175263</v>
      </c>
      <c r="J14" s="218">
        <f>+'miljon SIT'!J14/0.00023964</f>
        <v>0</v>
      </c>
      <c r="K14" s="217">
        <f>+'miljon SIT'!K14/0.00023964</f>
        <v>375563.3450175263</v>
      </c>
      <c r="L14" s="219">
        <f>+'miljon SIT'!L14/0.00023964</f>
        <v>0</v>
      </c>
    </row>
    <row r="15" spans="1:12" s="141" customFormat="1" ht="15.75" customHeight="1">
      <c r="A15" s="153" t="s">
        <v>181</v>
      </c>
      <c r="B15" s="154"/>
      <c r="C15" s="154"/>
      <c r="D15" s="159"/>
      <c r="E15" s="203">
        <f>+'miljon SIT'!E15/0.00023964</f>
        <v>383909.19712902687</v>
      </c>
      <c r="F15" s="220">
        <f>+'miljon SIT'!F15/0.00023964</f>
        <v>0</v>
      </c>
      <c r="G15" s="203">
        <f>+'miljon SIT'!G15/0.00023964</f>
        <v>446503.0879652813</v>
      </c>
      <c r="H15" s="220">
        <f>+'miljon SIT'!H15/0.00023964</f>
        <v>0</v>
      </c>
      <c r="I15" s="203">
        <f>+'miljon SIT'!I15/0.00023964</f>
        <v>250375.56334501752</v>
      </c>
      <c r="J15" s="220">
        <f>+'miljon SIT'!J15/0.00023964</f>
        <v>0</v>
      </c>
      <c r="K15" s="203">
        <f>+'miljon SIT'!K15/0.00023964</f>
        <v>250375.56334501752</v>
      </c>
      <c r="L15" s="221">
        <f>+'miljon SIT'!L15/0.00023964</f>
        <v>0</v>
      </c>
    </row>
    <row r="16" spans="1:12" s="141" customFormat="1" ht="15.75" customHeight="1">
      <c r="A16" s="54"/>
      <c r="B16" s="147" t="s">
        <v>182</v>
      </c>
      <c r="C16" s="147"/>
      <c r="D16" s="157"/>
      <c r="E16" s="206">
        <f>+'miljon SIT'!E16/0.00023964</f>
        <v>383909.19712902687</v>
      </c>
      <c r="F16" s="222">
        <f>+'miljon SIT'!F16/0.00023964</f>
        <v>0</v>
      </c>
      <c r="G16" s="206">
        <f>+'miljon SIT'!G16/0.00023964</f>
        <v>446503.0879652813</v>
      </c>
      <c r="H16" s="222">
        <f>+'miljon SIT'!H16/0.00023964</f>
        <v>0</v>
      </c>
      <c r="I16" s="206">
        <f>+'miljon SIT'!I16/0.00023964</f>
        <v>250375.56334501752</v>
      </c>
      <c r="J16" s="222">
        <f>+'miljon SIT'!J16/0.00023964</f>
        <v>0</v>
      </c>
      <c r="K16" s="206">
        <f>+'miljon SIT'!K16/0.00023964</f>
        <v>250375.56334501752</v>
      </c>
      <c r="L16" s="223">
        <f>+'miljon SIT'!L16/0.00023964</f>
        <v>0</v>
      </c>
    </row>
    <row r="17" spans="1:12" s="144" customFormat="1" ht="15.75" customHeight="1">
      <c r="A17" s="148"/>
      <c r="B17" s="149"/>
      <c r="C17" s="149" t="s">
        <v>183</v>
      </c>
      <c r="D17" s="158"/>
      <c r="E17" s="209">
        <f>+'miljon SIT'!E17/0.00023964</f>
        <v>0</v>
      </c>
      <c r="F17" s="210">
        <f>+'miljon SIT'!F17/0.00023964</f>
        <v>0</v>
      </c>
      <c r="G17" s="209">
        <f>+'miljon SIT'!G17/0.00023964</f>
        <v>29210.482390252044</v>
      </c>
      <c r="H17" s="210">
        <f>+'miljon SIT'!H17/0.00023964</f>
        <v>0</v>
      </c>
      <c r="I17" s="209">
        <f>+'miljon SIT'!I17/0.00023964</f>
        <v>41729.26055750292</v>
      </c>
      <c r="J17" s="210">
        <f>+'miljon SIT'!J17/0.00023964</f>
        <v>0</v>
      </c>
      <c r="K17" s="209">
        <f>+'miljon SIT'!K17/0.00023964</f>
        <v>41729.26055750292</v>
      </c>
      <c r="L17" s="211">
        <f>+'miljon SIT'!L17/0.00023964</f>
        <v>0</v>
      </c>
    </row>
    <row r="18" spans="1:12" s="141" customFormat="1" ht="15.75" customHeight="1">
      <c r="A18" s="150"/>
      <c r="B18" s="151"/>
      <c r="C18" s="152"/>
      <c r="D18" s="155" t="s">
        <v>184</v>
      </c>
      <c r="E18" s="217">
        <f>+'miljon SIT'!E18/0.00023964</f>
        <v>0</v>
      </c>
      <c r="F18" s="218">
        <f>+'miljon SIT'!F18/0.00023964</f>
        <v>0</v>
      </c>
      <c r="G18" s="217">
        <f>+'miljon SIT'!G18/0.00023964</f>
        <v>29210.482390252044</v>
      </c>
      <c r="H18" s="218">
        <f>+'miljon SIT'!H18/0.00023964</f>
        <v>0</v>
      </c>
      <c r="I18" s="217">
        <f>+'miljon SIT'!I18/0.00023964</f>
        <v>0</v>
      </c>
      <c r="J18" s="218">
        <f>+'miljon SIT'!J18/0.00023964</f>
        <v>0</v>
      </c>
      <c r="K18" s="217">
        <f>+'miljon SIT'!K18/0.00023964</f>
        <v>0</v>
      </c>
      <c r="L18" s="219">
        <f>+'miljon SIT'!L18/0.00023964</f>
        <v>0</v>
      </c>
    </row>
    <row r="19" spans="1:12" s="141" customFormat="1" ht="15.75" customHeight="1">
      <c r="A19" s="150"/>
      <c r="B19" s="151"/>
      <c r="C19" s="152"/>
      <c r="D19" s="155" t="s">
        <v>185</v>
      </c>
      <c r="E19" s="217">
        <f>+'miljon SIT'!E19/0.00023964</f>
        <v>0</v>
      </c>
      <c r="F19" s="218">
        <f>+'miljon SIT'!F19/0.00023964</f>
        <v>0</v>
      </c>
      <c r="G19" s="217">
        <f>+'miljon SIT'!G19/0.00023964</f>
        <v>0</v>
      </c>
      <c r="H19" s="218">
        <f>+'miljon SIT'!H19/0.00023964</f>
        <v>0</v>
      </c>
      <c r="I19" s="217">
        <f>+'miljon SIT'!I19/0.00023964</f>
        <v>41729.26055750292</v>
      </c>
      <c r="J19" s="218">
        <f>+'miljon SIT'!J19/0.00023964</f>
        <v>0</v>
      </c>
      <c r="K19" s="217">
        <f>+'miljon SIT'!K19/0.00023964</f>
        <v>41729.26055750292</v>
      </c>
      <c r="L19" s="219">
        <f>+'miljon SIT'!L19/0.00023964</f>
        <v>0</v>
      </c>
    </row>
    <row r="20" spans="1:12" s="144" customFormat="1" ht="15.75" customHeight="1">
      <c r="A20" s="148"/>
      <c r="B20" s="149"/>
      <c r="C20" s="149" t="s">
        <v>186</v>
      </c>
      <c r="D20" s="158"/>
      <c r="E20" s="209">
        <f>+'miljon SIT'!E20/0.00023964</f>
        <v>383909.19712902687</v>
      </c>
      <c r="F20" s="210">
        <f>+'miljon SIT'!F20/0.00023964</f>
        <v>0</v>
      </c>
      <c r="G20" s="209">
        <f>+'miljon SIT'!G20/0.00023964</f>
        <v>417292.6055750292</v>
      </c>
      <c r="H20" s="210">
        <f>+'miljon SIT'!H20/0.00023964</f>
        <v>0</v>
      </c>
      <c r="I20" s="209">
        <f>+'miljon SIT'!I20/0.00023964</f>
        <v>208646.3027875146</v>
      </c>
      <c r="J20" s="210">
        <f>+'miljon SIT'!J20/0.00023964</f>
        <v>0</v>
      </c>
      <c r="K20" s="209">
        <f>+'miljon SIT'!K20/0.00023964</f>
        <v>208646.3027875146</v>
      </c>
      <c r="L20" s="211">
        <f>+'miljon SIT'!L20/0.00023964</f>
        <v>0</v>
      </c>
    </row>
    <row r="21" spans="1:12" s="141" customFormat="1" ht="15.75" customHeight="1">
      <c r="A21" s="150"/>
      <c r="B21" s="151"/>
      <c r="C21" s="152"/>
      <c r="D21" s="155" t="s">
        <v>187</v>
      </c>
      <c r="E21" s="217">
        <f>+'miljon SIT'!E21/0.00023964</f>
        <v>0</v>
      </c>
      <c r="F21" s="218">
        <f>+'miljon SIT'!F21/0.00023964</f>
        <v>0</v>
      </c>
      <c r="G21" s="217">
        <f>+'miljon SIT'!G21/0.00023964</f>
        <v>0</v>
      </c>
      <c r="H21" s="218">
        <f>+'miljon SIT'!H21/0.00023964</f>
        <v>0</v>
      </c>
      <c r="I21" s="217">
        <f>+'miljon SIT'!I21/0.00023964</f>
        <v>0</v>
      </c>
      <c r="J21" s="218">
        <f>+'miljon SIT'!J21/0.00023964</f>
        <v>0</v>
      </c>
      <c r="K21" s="217">
        <f>+'miljon SIT'!K21/0.00023964</f>
        <v>0</v>
      </c>
      <c r="L21" s="219">
        <f>+'miljon SIT'!L21/0.00023964</f>
        <v>0</v>
      </c>
    </row>
    <row r="22" spans="1:12" s="141" customFormat="1" ht="15.75" customHeight="1">
      <c r="A22" s="150"/>
      <c r="B22" s="151"/>
      <c r="C22" s="152"/>
      <c r="D22" s="155" t="s">
        <v>188</v>
      </c>
      <c r="E22" s="217">
        <f>+'miljon SIT'!E22/0.00023964</f>
        <v>208646.3027875146</v>
      </c>
      <c r="F22" s="224">
        <f>+'miljon SIT'!F22/0.00023964</f>
        <v>0</v>
      </c>
      <c r="G22" s="217">
        <f>+'miljon SIT'!G22/0.00023964</f>
        <v>292104.82390252047</v>
      </c>
      <c r="H22" s="224">
        <f>+'miljon SIT'!H22/0.00023964</f>
        <v>0</v>
      </c>
      <c r="I22" s="217">
        <f>+'miljon SIT'!I22/0.00023964</f>
        <v>0</v>
      </c>
      <c r="J22" s="224">
        <f>+'miljon SIT'!J22/0.00023964</f>
        <v>0</v>
      </c>
      <c r="K22" s="217">
        <f>+'miljon SIT'!K22/0.00023964</f>
        <v>0</v>
      </c>
      <c r="L22" s="225">
        <f>+'miljon SIT'!L22/0.00023964</f>
        <v>0</v>
      </c>
    </row>
    <row r="23" spans="1:12" s="141" customFormat="1" ht="15.75" customHeight="1">
      <c r="A23" s="150"/>
      <c r="B23" s="151"/>
      <c r="C23" s="152"/>
      <c r="D23" s="155" t="s">
        <v>189</v>
      </c>
      <c r="E23" s="217">
        <f>+'miljon SIT'!E23/0.00023964</f>
        <v>0</v>
      </c>
      <c r="F23" s="224">
        <f>+'miljon SIT'!F23/0.00023964</f>
        <v>0</v>
      </c>
      <c r="G23" s="217">
        <f>+'miljon SIT'!G23/0.00023964</f>
        <v>0</v>
      </c>
      <c r="H23" s="224">
        <f>+'miljon SIT'!H23/0.00023964</f>
        <v>0</v>
      </c>
      <c r="I23" s="217">
        <f>+'miljon SIT'!I23/0.00023964</f>
        <v>0</v>
      </c>
      <c r="J23" s="224">
        <f>+'miljon SIT'!J23/0.00023964</f>
        <v>0</v>
      </c>
      <c r="K23" s="217">
        <f>+'miljon SIT'!K23/0.00023964</f>
        <v>0</v>
      </c>
      <c r="L23" s="225">
        <f>+'miljon SIT'!L23/0.00023964</f>
        <v>0</v>
      </c>
    </row>
    <row r="24" spans="1:12" s="141" customFormat="1" ht="15.75" customHeight="1">
      <c r="A24" s="150"/>
      <c r="B24" s="151"/>
      <c r="C24" s="152"/>
      <c r="D24" s="155" t="s">
        <v>190</v>
      </c>
      <c r="E24" s="217">
        <f>+'miljon SIT'!E24/0.00023964</f>
        <v>133533.63378400935</v>
      </c>
      <c r="F24" s="224">
        <f>+'miljon SIT'!F24/0.00023964</f>
        <v>0</v>
      </c>
      <c r="G24" s="217">
        <f>+'miljon SIT'!G24/0.00023964</f>
        <v>0</v>
      </c>
      <c r="H24" s="224">
        <f>+'miljon SIT'!H24/0.00023964</f>
        <v>0</v>
      </c>
      <c r="I24" s="217">
        <f>+'miljon SIT'!I24/0.00023964</f>
        <v>0</v>
      </c>
      <c r="J24" s="224">
        <f>+'miljon SIT'!J24/0.00023964</f>
        <v>0</v>
      </c>
      <c r="K24" s="217">
        <f>+'miljon SIT'!K24/0.00023964</f>
        <v>0</v>
      </c>
      <c r="L24" s="225">
        <f>+'miljon SIT'!L24/0.00023964</f>
        <v>0</v>
      </c>
    </row>
    <row r="25" spans="1:12" s="141" customFormat="1" ht="15.75" customHeight="1">
      <c r="A25" s="150"/>
      <c r="B25" s="151"/>
      <c r="C25" s="152"/>
      <c r="D25" s="152" t="s">
        <v>191</v>
      </c>
      <c r="E25" s="217">
        <f>+'miljon SIT'!E25/0.00023964</f>
        <v>41729.26055750292</v>
      </c>
      <c r="F25" s="224">
        <f>+'miljon SIT'!F25/0.00023964</f>
        <v>0</v>
      </c>
      <c r="G25" s="217">
        <f>+'miljon SIT'!G25/0.00023964</f>
        <v>0</v>
      </c>
      <c r="H25" s="224">
        <f>+'miljon SIT'!H25/0.00023964</f>
        <v>0</v>
      </c>
      <c r="I25" s="217">
        <f>+'miljon SIT'!I25/0.00023964</f>
        <v>0</v>
      </c>
      <c r="J25" s="224">
        <f>+'miljon SIT'!J25/0.00023964</f>
        <v>0</v>
      </c>
      <c r="K25" s="217">
        <f>+'miljon SIT'!K25/0.00023964</f>
        <v>0</v>
      </c>
      <c r="L25" s="225">
        <f>+'miljon SIT'!L25/0.00023964</f>
        <v>0</v>
      </c>
    </row>
    <row r="26" spans="1:12" s="141" customFormat="1" ht="15.75" customHeight="1" thickBot="1">
      <c r="A26" s="170"/>
      <c r="B26" s="176"/>
      <c r="C26" s="172"/>
      <c r="D26" s="177" t="s">
        <v>192</v>
      </c>
      <c r="E26" s="212">
        <f>+'miljon SIT'!E26/0.00023964</f>
        <v>0</v>
      </c>
      <c r="F26" s="226">
        <f>+'miljon SIT'!F26/0.00023964</f>
        <v>0</v>
      </c>
      <c r="G26" s="212">
        <f>+'miljon SIT'!G26/0.00023964</f>
        <v>125187.78167250876</v>
      </c>
      <c r="H26" s="226">
        <f>+'miljon SIT'!H26/0.00023964</f>
        <v>0</v>
      </c>
      <c r="I26" s="212">
        <f>+'miljon SIT'!I26/0.00023964</f>
        <v>208646.3027875146</v>
      </c>
      <c r="J26" s="226">
        <f>+'miljon SIT'!J26/0.00023964</f>
        <v>0</v>
      </c>
      <c r="K26" s="212">
        <f>+'miljon SIT'!K26/0.00023964</f>
        <v>208646.3027875146</v>
      </c>
      <c r="L26" s="227">
        <f>+'miljon SIT'!L26/0.00023964</f>
        <v>0</v>
      </c>
    </row>
    <row r="27" spans="2:16" s="2" customFormat="1" ht="48" customHeight="1" thickBot="1" thickTop="1">
      <c r="B27" s="1"/>
      <c r="C27" s="1"/>
      <c r="D27" s="1"/>
      <c r="E27" s="215"/>
      <c r="F27" s="215"/>
      <c r="G27" s="215"/>
      <c r="H27" s="215"/>
      <c r="I27" s="215"/>
      <c r="J27" s="215"/>
      <c r="K27" s="215"/>
      <c r="L27" s="215"/>
      <c r="M27" s="55"/>
      <c r="N27" s="55"/>
      <c r="O27" s="55"/>
      <c r="P27" s="55"/>
    </row>
    <row r="28" spans="1:15" s="184" customFormat="1" ht="48" customHeight="1" thickTop="1">
      <c r="A28" s="335" t="s">
        <v>207</v>
      </c>
      <c r="B28" s="336"/>
      <c r="C28" s="336"/>
      <c r="D28" s="336"/>
      <c r="E28" s="201">
        <f>+'miljon SIT'!E28/0.00023964</f>
        <v>277499.58270739444</v>
      </c>
      <c r="F28" s="201">
        <f>+'miljon SIT'!F28/0.00023964</f>
        <v>0</v>
      </c>
      <c r="G28" s="201">
        <f>+'miljon SIT'!G28/0.00023964</f>
        <v>190285.42814221332</v>
      </c>
      <c r="H28" s="201">
        <f>+'miljon SIT'!H28/0.00023964</f>
        <v>0</v>
      </c>
      <c r="I28" s="201">
        <f>+'miljon SIT'!I28/0.00023964</f>
        <v>257469.53763979304</v>
      </c>
      <c r="J28" s="201">
        <f>+'miljon SIT'!J28/0.00023964</f>
        <v>0</v>
      </c>
      <c r="K28" s="201">
        <f>+'miljon SIT'!K28/0.00023964</f>
        <v>146052.41195126023</v>
      </c>
      <c r="L28" s="202">
        <f>+'miljon SIT'!L28/0.00023964</f>
        <v>0</v>
      </c>
      <c r="M28" s="182"/>
      <c r="N28" s="183"/>
      <c r="O28" s="183"/>
    </row>
    <row r="29" spans="1:15" s="143" customFormat="1" ht="15.75" customHeight="1">
      <c r="A29" s="145" t="s">
        <v>197</v>
      </c>
      <c r="B29" s="146"/>
      <c r="C29" s="146"/>
      <c r="D29" s="156"/>
      <c r="E29" s="203">
        <f>+'miljon SIT'!E29/0.00023964</f>
        <v>277499.58270739444</v>
      </c>
      <c r="F29" s="203">
        <f>+'miljon SIT'!F29/0.00023964</f>
        <v>0</v>
      </c>
      <c r="G29" s="203">
        <f>+'miljon SIT'!G29/0.00023964</f>
        <v>190285.42814221332</v>
      </c>
      <c r="H29" s="203">
        <f>+'miljon SIT'!H29/0.00023964</f>
        <v>0</v>
      </c>
      <c r="I29" s="203">
        <f>+'miljon SIT'!I29/0.00023964</f>
        <v>257469.53763979304</v>
      </c>
      <c r="J29" s="203">
        <f>+'miljon SIT'!J29/0.00023964</f>
        <v>0</v>
      </c>
      <c r="K29" s="203">
        <f>+'miljon SIT'!K29/0.00023964</f>
        <v>146052.41195126023</v>
      </c>
      <c r="L29" s="228">
        <f>+'miljon SIT'!L29/0.00023964</f>
        <v>0</v>
      </c>
      <c r="M29" s="141"/>
      <c r="N29" s="141"/>
      <c r="O29" s="142"/>
    </row>
    <row r="30" spans="1:12" s="141" customFormat="1" ht="15.75" customHeight="1">
      <c r="A30" s="54"/>
      <c r="B30" s="147" t="s">
        <v>194</v>
      </c>
      <c r="C30" s="147"/>
      <c r="D30" s="157"/>
      <c r="E30" s="206">
        <f>+'miljon SIT'!E30/0.00023964</f>
        <v>39225.504924052744</v>
      </c>
      <c r="F30" s="206">
        <f>+'miljon SIT'!F30/0.00023964</f>
        <v>0</v>
      </c>
      <c r="G30" s="206">
        <f>+'miljon SIT'!G30/0.00023964</f>
        <v>35469.87147387748</v>
      </c>
      <c r="H30" s="206">
        <f>+'miljon SIT'!H30/0.00023964</f>
        <v>0</v>
      </c>
      <c r="I30" s="206">
        <f>+'miljon SIT'!I30/0.00023964</f>
        <v>40060.0901352028</v>
      </c>
      <c r="J30" s="206">
        <f>+'miljon SIT'!J30/0.00023964</f>
        <v>0</v>
      </c>
      <c r="K30" s="206">
        <f>+'miljon SIT'!K30/0.00023964</f>
        <v>41729.26055750292</v>
      </c>
      <c r="L30" s="216">
        <f>+'miljon SIT'!L30/0.00023964</f>
        <v>0</v>
      </c>
    </row>
    <row r="31" spans="1:12" s="144" customFormat="1" ht="15.75" customHeight="1">
      <c r="A31" s="148"/>
      <c r="B31" s="149"/>
      <c r="C31" s="149" t="s">
        <v>195</v>
      </c>
      <c r="D31" s="158"/>
      <c r="E31" s="209">
        <f>+'miljon SIT'!E31/0.00023964</f>
        <v>20864.63027875146</v>
      </c>
      <c r="F31" s="210">
        <f>+'miljon SIT'!F31/0.00023964</f>
        <v>0</v>
      </c>
      <c r="G31" s="209">
        <f>+'miljon SIT'!G31/0.00023964</f>
        <v>25037.55633450175</v>
      </c>
      <c r="H31" s="210">
        <f>+'miljon SIT'!H31/0.00023964</f>
        <v>0</v>
      </c>
      <c r="I31" s="209">
        <f>+'miljon SIT'!I31/0.00023964</f>
        <v>25037.55633450175</v>
      </c>
      <c r="J31" s="210">
        <f>+'miljon SIT'!J31/0.00023964</f>
        <v>0</v>
      </c>
      <c r="K31" s="209">
        <f>+'miljon SIT'!K31/0.00023964</f>
        <v>25037.55633450175</v>
      </c>
      <c r="L31" s="211">
        <f>+'miljon SIT'!L31/0.00023964</f>
        <v>0</v>
      </c>
    </row>
    <row r="32" spans="1:12" s="141" customFormat="1" ht="15.75" customHeight="1">
      <c r="A32" s="150"/>
      <c r="B32" s="151"/>
      <c r="C32" s="152"/>
      <c r="D32" s="152" t="s">
        <v>198</v>
      </c>
      <c r="E32" s="217">
        <f>+'miljon SIT'!E32/0.00023964</f>
        <v>20864.63027875146</v>
      </c>
      <c r="F32" s="218">
        <f>+'miljon SIT'!F32/0.00023964</f>
        <v>0</v>
      </c>
      <c r="G32" s="217">
        <f>+'miljon SIT'!G32/0.00023964</f>
        <v>25037.55633450175</v>
      </c>
      <c r="H32" s="218">
        <f>+'miljon SIT'!H32/0.00023964</f>
        <v>0</v>
      </c>
      <c r="I32" s="217">
        <f>+'miljon SIT'!I32/0.00023964</f>
        <v>25037.55633450175</v>
      </c>
      <c r="J32" s="218">
        <f>+'miljon SIT'!J32/0.00023964</f>
        <v>0</v>
      </c>
      <c r="K32" s="217">
        <f>+'miljon SIT'!K32/0.00023964</f>
        <v>25037.55633450175</v>
      </c>
      <c r="L32" s="219">
        <f>+'miljon SIT'!L32/0.00023964</f>
        <v>0</v>
      </c>
    </row>
    <row r="33" spans="1:12" s="144" customFormat="1" ht="15.75" customHeight="1">
      <c r="A33" s="148"/>
      <c r="B33" s="149"/>
      <c r="C33" s="149" t="s">
        <v>199</v>
      </c>
      <c r="D33" s="158"/>
      <c r="E33" s="209">
        <f>+'miljon SIT'!E33/0.00023964</f>
        <v>18360.874645301286</v>
      </c>
      <c r="F33" s="210">
        <f>+'miljon SIT'!F33/0.00023964</f>
        <v>0</v>
      </c>
      <c r="G33" s="209">
        <f>+'miljon SIT'!G33/0.00023964</f>
        <v>10432.31513937573</v>
      </c>
      <c r="H33" s="210">
        <f>+'miljon SIT'!H33/0.00023964</f>
        <v>0</v>
      </c>
      <c r="I33" s="209">
        <f>+'miljon SIT'!I33/0.00023964</f>
        <v>15022.533800701052</v>
      </c>
      <c r="J33" s="210">
        <f>+'miljon SIT'!J33/0.00023964</f>
        <v>0</v>
      </c>
      <c r="K33" s="209">
        <f>+'miljon SIT'!K33/0.00023964</f>
        <v>16691.70422300117</v>
      </c>
      <c r="L33" s="211">
        <f>+'miljon SIT'!L33/0.00023964</f>
        <v>0</v>
      </c>
    </row>
    <row r="34" spans="1:12" s="141" customFormat="1" ht="15.75" customHeight="1">
      <c r="A34" s="150"/>
      <c r="B34" s="151"/>
      <c r="C34" s="152"/>
      <c r="D34" s="152" t="s">
        <v>200</v>
      </c>
      <c r="E34" s="217">
        <f>+'miljon SIT'!E34/0.00023964</f>
        <v>18360.874645301286</v>
      </c>
      <c r="F34" s="218">
        <f>+'miljon SIT'!F34/0.00023964</f>
        <v>0</v>
      </c>
      <c r="G34" s="217">
        <f>+'miljon SIT'!G34/0.00023964</f>
        <v>10432.31513937573</v>
      </c>
      <c r="H34" s="218">
        <f>+'miljon SIT'!H34/0.00023964</f>
        <v>0</v>
      </c>
      <c r="I34" s="217">
        <f>+'miljon SIT'!I34/0.00023964</f>
        <v>15022.533800701052</v>
      </c>
      <c r="J34" s="218">
        <f>+'miljon SIT'!J34/0.00023964</f>
        <v>0</v>
      </c>
      <c r="K34" s="217">
        <f>+'miljon SIT'!K34/0.00023964</f>
        <v>16691.70422300117</v>
      </c>
      <c r="L34" s="219">
        <f>+'miljon SIT'!L34/0.00023964</f>
        <v>0</v>
      </c>
    </row>
    <row r="35" spans="1:12" s="141" customFormat="1" ht="15.75" customHeight="1">
      <c r="A35" s="54"/>
      <c r="B35" s="147" t="s">
        <v>201</v>
      </c>
      <c r="C35" s="147"/>
      <c r="D35" s="157"/>
      <c r="E35" s="206">
        <f>+'miljon SIT'!E35/0.00023964</f>
        <v>238274.0777833417</v>
      </c>
      <c r="F35" s="207">
        <f>+'miljon SIT'!F35/0.00023964</f>
        <v>0</v>
      </c>
      <c r="G35" s="206">
        <f>+'miljon SIT'!G35/0.00023964</f>
        <v>154815.55666833583</v>
      </c>
      <c r="H35" s="207">
        <f>+'miljon SIT'!H35/0.00023964</f>
        <v>0</v>
      </c>
      <c r="I35" s="206">
        <f>+'miljon SIT'!I35/0.00023964</f>
        <v>217409.44750459024</v>
      </c>
      <c r="J35" s="207">
        <f>+'miljon SIT'!J35/0.00023964</f>
        <v>0</v>
      </c>
      <c r="K35" s="206">
        <f>+'miljon SIT'!K35/0.00023964</f>
        <v>104323.1513937573</v>
      </c>
      <c r="L35" s="208">
        <f>+'miljon SIT'!L35/0.00023964</f>
        <v>0</v>
      </c>
    </row>
    <row r="36" spans="1:12" s="144" customFormat="1" ht="15.75" customHeight="1">
      <c r="A36" s="148"/>
      <c r="B36" s="149"/>
      <c r="C36" s="149" t="s">
        <v>202</v>
      </c>
      <c r="D36" s="158"/>
      <c r="E36" s="209">
        <f>+'miljon SIT'!E36/0.00023964</f>
        <v>0</v>
      </c>
      <c r="F36" s="210">
        <f>+'miljon SIT'!F36/0.00023964</f>
        <v>0</v>
      </c>
      <c r="G36" s="209">
        <f>+'miljon SIT'!G36/0.00023964</f>
        <v>0</v>
      </c>
      <c r="H36" s="210">
        <f>+'miljon SIT'!H36/0.00023964</f>
        <v>0</v>
      </c>
      <c r="I36" s="209">
        <f>+'miljon SIT'!I36/0.00023964</f>
        <v>0</v>
      </c>
      <c r="J36" s="210">
        <f>+'miljon SIT'!J36/0.00023964</f>
        <v>0</v>
      </c>
      <c r="K36" s="209">
        <f>+'miljon SIT'!K36/0.00023964</f>
        <v>0</v>
      </c>
      <c r="L36" s="211">
        <f>+'miljon SIT'!L36/0.00023964</f>
        <v>0</v>
      </c>
    </row>
    <row r="37" spans="1:12" s="141" customFormat="1" ht="15.75" customHeight="1">
      <c r="A37" s="150"/>
      <c r="B37" s="151"/>
      <c r="C37" s="152"/>
      <c r="D37" s="155" t="s">
        <v>203</v>
      </c>
      <c r="E37" s="217">
        <f>+'miljon SIT'!E37/0.00023964</f>
        <v>113086.29611083292</v>
      </c>
      <c r="F37" s="218">
        <f>+'miljon SIT'!F37/0.00023964</f>
        <v>0</v>
      </c>
      <c r="G37" s="217">
        <f>+'miljon SIT'!G37/0.00023964</f>
        <v>113086.29611083292</v>
      </c>
      <c r="H37" s="218">
        <f>+'miljon SIT'!H37/0.00023964</f>
        <v>0</v>
      </c>
      <c r="I37" s="217">
        <f>+'miljon SIT'!I37/0.00023964</f>
        <v>113086.29611083292</v>
      </c>
      <c r="J37" s="218">
        <f>+'miljon SIT'!J37/0.00023964</f>
        <v>0</v>
      </c>
      <c r="K37" s="217">
        <f>+'miljon SIT'!K37/0.00023964</f>
        <v>0</v>
      </c>
      <c r="L37" s="219">
        <f>+'miljon SIT'!L37/0.00023964</f>
        <v>0</v>
      </c>
    </row>
    <row r="38" spans="1:12" s="141" customFormat="1" ht="15.75" customHeight="1">
      <c r="A38" s="150"/>
      <c r="B38" s="151"/>
      <c r="C38" s="152"/>
      <c r="D38" s="155" t="s">
        <v>204</v>
      </c>
      <c r="E38" s="217">
        <f>+'miljon SIT'!E38/0.00023964</f>
        <v>0</v>
      </c>
      <c r="F38" s="224">
        <f>+'miljon SIT'!F38/0.00023964</f>
        <v>0</v>
      </c>
      <c r="G38" s="217">
        <f>+'miljon SIT'!G38/0.00023964</f>
        <v>0</v>
      </c>
      <c r="H38" s="224">
        <f>+'miljon SIT'!H38/0.00023964</f>
        <v>0</v>
      </c>
      <c r="I38" s="217">
        <f>+'miljon SIT'!I38/0.00023964</f>
        <v>104323.1513937573</v>
      </c>
      <c r="J38" s="224">
        <f>+'miljon SIT'!J38/0.00023964</f>
        <v>0</v>
      </c>
      <c r="K38" s="217">
        <f>+'miljon SIT'!K38/0.00023964</f>
        <v>104323.1513937573</v>
      </c>
      <c r="L38" s="225">
        <f>+'miljon SIT'!L38/0.00023964</f>
        <v>0</v>
      </c>
    </row>
    <row r="39" spans="1:12" s="141" customFormat="1" ht="15.75" customHeight="1">
      <c r="A39" s="150"/>
      <c r="B39" s="151"/>
      <c r="C39" s="152"/>
      <c r="D39" s="155" t="s">
        <v>205</v>
      </c>
      <c r="E39" s="217">
        <f>+'miljon SIT'!E39/0.00023964</f>
        <v>125187.78167250876</v>
      </c>
      <c r="F39" s="224">
        <f>+'miljon SIT'!F39/0.00023964</f>
        <v>0</v>
      </c>
      <c r="G39" s="217">
        <f>+'miljon SIT'!G39/0.00023964</f>
        <v>0</v>
      </c>
      <c r="H39" s="224">
        <f>+'miljon SIT'!H39/0.00023964</f>
        <v>0</v>
      </c>
      <c r="I39" s="217">
        <f>+'miljon SIT'!I39/0.00023964</f>
        <v>0</v>
      </c>
      <c r="J39" s="224">
        <f>+'miljon SIT'!J39/0.00023964</f>
        <v>0</v>
      </c>
      <c r="K39" s="217">
        <f>+'miljon SIT'!K39/0.00023964</f>
        <v>0</v>
      </c>
      <c r="L39" s="225">
        <f>+'miljon SIT'!L39/0.00023964</f>
        <v>0</v>
      </c>
    </row>
    <row r="40" spans="1:12" s="141" customFormat="1" ht="15.75" customHeight="1">
      <c r="A40" s="150"/>
      <c r="B40" s="151"/>
      <c r="C40" s="152"/>
      <c r="D40" s="155" t="s">
        <v>206</v>
      </c>
      <c r="E40" s="217">
        <f>+'miljon SIT'!E40/0.00023964</f>
        <v>0</v>
      </c>
      <c r="F40" s="224">
        <f>+'miljon SIT'!F40/0.00023964</f>
        <v>0</v>
      </c>
      <c r="G40" s="217">
        <f>+'miljon SIT'!G40/0.00023964</f>
        <v>41729.26055750292</v>
      </c>
      <c r="H40" s="224">
        <f>+'miljon SIT'!H40/0.00023964</f>
        <v>0</v>
      </c>
      <c r="I40" s="217">
        <f>+'miljon SIT'!I40/0.00023964</f>
        <v>0</v>
      </c>
      <c r="J40" s="224">
        <f>+'miljon SIT'!J40/0.00023964</f>
        <v>0</v>
      </c>
      <c r="K40" s="217">
        <f>+'miljon SIT'!K40/0.00023964</f>
        <v>0</v>
      </c>
      <c r="L40" s="225">
        <f>+'miljon SIT'!L40/0.00023964</f>
        <v>0</v>
      </c>
    </row>
    <row r="41" spans="2:16" s="2" customFormat="1" ht="48" customHeight="1" thickBot="1">
      <c r="B41" s="1"/>
      <c r="C41" s="1"/>
      <c r="D41" s="1"/>
      <c r="E41" s="215"/>
      <c r="F41" s="215"/>
      <c r="G41" s="215"/>
      <c r="H41" s="215"/>
      <c r="I41" s="215"/>
      <c r="J41" s="215"/>
      <c r="K41" s="215"/>
      <c r="L41" s="215"/>
      <c r="M41" s="55"/>
      <c r="N41" s="55"/>
      <c r="O41" s="55"/>
      <c r="P41" s="55"/>
    </row>
    <row r="42" spans="1:15" s="184" customFormat="1" ht="48" customHeight="1" thickTop="1">
      <c r="A42" s="335" t="s">
        <v>174</v>
      </c>
      <c r="B42" s="336"/>
      <c r="C42" s="336"/>
      <c r="D42" s="336"/>
      <c r="E42" s="268">
        <f>+'miljon SIT'!E42/0.00023964</f>
        <v>5019612.752462027</v>
      </c>
      <c r="F42" s="268">
        <f>+'miljon SIT'!F42/0.00023964</f>
        <v>10358454.348188952</v>
      </c>
      <c r="G42" s="268">
        <f>+'miljon SIT'!G42/0.00023964</f>
        <v>6683358.370889667</v>
      </c>
      <c r="H42" s="268">
        <f>+'miljon SIT'!H42/0.00023964</f>
        <v>7011767.651477216</v>
      </c>
      <c r="I42" s="268">
        <f>+'miljon SIT'!I42/0.00023964</f>
        <v>7652311.801034885</v>
      </c>
      <c r="J42" s="268">
        <f>+'miljon SIT'!J42/0.00023964</f>
        <v>8044566.850275413</v>
      </c>
      <c r="K42" s="268">
        <f>+'miljon SIT'!K42/0.00023964</f>
        <v>7364797.195793691</v>
      </c>
      <c r="L42" s="269">
        <f>+'miljon SIT'!L42/0.00023964</f>
        <v>6747621.432148222</v>
      </c>
      <c r="M42" s="182"/>
      <c r="N42" s="183"/>
      <c r="O42" s="183"/>
    </row>
    <row r="43" spans="1:13" ht="15.75" customHeight="1">
      <c r="A43" s="52" t="s">
        <v>13</v>
      </c>
      <c r="B43" s="59"/>
      <c r="C43" s="22"/>
      <c r="D43" s="22"/>
      <c r="E43" s="203">
        <f>+'miljon SIT'!E43/0.00023964</f>
        <v>54248.038724753795</v>
      </c>
      <c r="F43" s="204">
        <f>+'miljon SIT'!F43/0.00023964</f>
        <v>0</v>
      </c>
      <c r="G43" s="203">
        <f>+'miljon SIT'!G43/0.00023964</f>
        <v>54248.038724753795</v>
      </c>
      <c r="H43" s="204">
        <f>+'miljon SIT'!H43/0.00023964</f>
        <v>0</v>
      </c>
      <c r="I43" s="203">
        <f>+'miljon SIT'!I43/0.00023964</f>
        <v>62593.89083625438</v>
      </c>
      <c r="J43" s="204">
        <f>+'miljon SIT'!J43/0.00023964</f>
        <v>0</v>
      </c>
      <c r="K43" s="203">
        <f>+'miljon SIT'!K43/0.00023964</f>
        <v>62593.89083625438</v>
      </c>
      <c r="L43" s="221">
        <f>+'miljon SIT'!L43/0.00023964</f>
        <v>0</v>
      </c>
      <c r="M43" s="6"/>
    </row>
    <row r="44" spans="1:15" s="4" customFormat="1" ht="15.75" customHeight="1">
      <c r="A44" s="57"/>
      <c r="B44" s="33" t="s">
        <v>14</v>
      </c>
      <c r="C44" s="33"/>
      <c r="D44" s="33"/>
      <c r="E44" s="229">
        <f>+'miljon SIT'!E44/0.00023964</f>
        <v>0</v>
      </c>
      <c r="F44" s="230">
        <f>+'miljon SIT'!F44/0.00023964</f>
        <v>0</v>
      </c>
      <c r="G44" s="229">
        <f>+'miljon SIT'!G44/0.00023964</f>
        <v>0</v>
      </c>
      <c r="H44" s="230">
        <f>+'miljon SIT'!H44/0.00023964</f>
        <v>0</v>
      </c>
      <c r="I44" s="229">
        <f>+'miljon SIT'!I44/0.00023964</f>
        <v>0</v>
      </c>
      <c r="J44" s="230">
        <f>+'miljon SIT'!J44/0.00023964</f>
        <v>0</v>
      </c>
      <c r="K44" s="231">
        <f>+'miljon SIT'!K44/0.00023964</f>
        <v>0</v>
      </c>
      <c r="L44" s="232">
        <f>+'miljon SIT'!L44/0.00023964</f>
        <v>0</v>
      </c>
      <c r="M44" s="68"/>
      <c r="N44" s="69"/>
      <c r="O44" s="63"/>
    </row>
    <row r="45" spans="1:15" s="85" customFormat="1" ht="15" customHeight="1">
      <c r="A45" s="80"/>
      <c r="B45" s="81"/>
      <c r="C45" s="18" t="s">
        <v>15</v>
      </c>
      <c r="D45" s="19"/>
      <c r="E45" s="209">
        <f>+'miljon SIT'!E45/0.00023964</f>
        <v>0</v>
      </c>
      <c r="F45" s="233">
        <f>+'miljon SIT'!F45/0.00023964</f>
        <v>0</v>
      </c>
      <c r="G45" s="209">
        <f>+'miljon SIT'!G45/0.00023964</f>
        <v>0</v>
      </c>
      <c r="H45" s="233">
        <f>+'miljon SIT'!H45/0.00023964</f>
        <v>0</v>
      </c>
      <c r="I45" s="209">
        <f>+'miljon SIT'!I45/0.00023964</f>
        <v>0</v>
      </c>
      <c r="J45" s="233">
        <f>+'miljon SIT'!J45/0.00023964</f>
        <v>0</v>
      </c>
      <c r="K45" s="209">
        <f>+'miljon SIT'!K45/0.00023964</f>
        <v>0</v>
      </c>
      <c r="L45" s="234">
        <f>+'miljon SIT'!L45/0.00023964</f>
        <v>0</v>
      </c>
      <c r="M45" s="82"/>
      <c r="N45" s="83"/>
      <c r="O45" s="84"/>
    </row>
    <row r="46" spans="1:13" ht="15.75" customHeight="1">
      <c r="A46" s="53"/>
      <c r="B46" s="20"/>
      <c r="C46" s="34"/>
      <c r="D46" s="35" t="s">
        <v>25</v>
      </c>
      <c r="E46" s="217">
        <f>+'miljon SIT'!E46/0.00023964</f>
        <v>0</v>
      </c>
      <c r="F46" s="218">
        <f>+'miljon SIT'!F46/0.00023964</f>
        <v>0</v>
      </c>
      <c r="G46" s="217">
        <f>+'miljon SIT'!G46/0.00023964</f>
        <v>0</v>
      </c>
      <c r="H46" s="218">
        <f>+'miljon SIT'!H46/0.00023964</f>
        <v>0</v>
      </c>
      <c r="I46" s="217">
        <f>+'miljon SIT'!I46/0.00023964</f>
        <v>0</v>
      </c>
      <c r="J46" s="218">
        <f>+'miljon SIT'!J46/0.00023964</f>
        <v>0</v>
      </c>
      <c r="K46" s="235">
        <f>+'miljon SIT'!K46/0.00023964</f>
        <v>0</v>
      </c>
      <c r="L46" s="219">
        <f>+'miljon SIT'!L46/0.00023964</f>
        <v>0</v>
      </c>
      <c r="M46" s="70"/>
    </row>
    <row r="47" spans="1:15" s="85" customFormat="1" ht="15" customHeight="1">
      <c r="A47" s="80"/>
      <c r="B47" s="81"/>
      <c r="C47" s="18" t="s">
        <v>16</v>
      </c>
      <c r="D47" s="19"/>
      <c r="E47" s="209">
        <f>+'miljon SIT'!E47/0.00023964</f>
        <v>0</v>
      </c>
      <c r="F47" s="233">
        <f>+'miljon SIT'!F47/0.00023964</f>
        <v>0</v>
      </c>
      <c r="G47" s="209">
        <f>+'miljon SIT'!G47/0.00023964</f>
        <v>0</v>
      </c>
      <c r="H47" s="233">
        <f>+'miljon SIT'!H47/0.00023964</f>
        <v>0</v>
      </c>
      <c r="I47" s="209">
        <f>+'miljon SIT'!I47/0.00023964</f>
        <v>0</v>
      </c>
      <c r="J47" s="233">
        <f>+'miljon SIT'!J47/0.00023964</f>
        <v>0</v>
      </c>
      <c r="K47" s="209">
        <f>+'miljon SIT'!K47/0.00023964</f>
        <v>0</v>
      </c>
      <c r="L47" s="234">
        <f>+'miljon SIT'!L47/0.00023964</f>
        <v>0</v>
      </c>
      <c r="M47" s="82"/>
      <c r="N47" s="83"/>
      <c r="O47" s="84"/>
    </row>
    <row r="48" spans="1:12" ht="15.75" customHeight="1">
      <c r="A48" s="53"/>
      <c r="B48" s="20"/>
      <c r="C48" s="34"/>
      <c r="D48" s="35" t="s">
        <v>9</v>
      </c>
      <c r="E48" s="217">
        <f>+'miljon SIT'!E48/0.00023964</f>
        <v>0</v>
      </c>
      <c r="F48" s="218">
        <f>+'miljon SIT'!F48/0.00023964</f>
        <v>0</v>
      </c>
      <c r="G48" s="217">
        <f>+'miljon SIT'!G48/0.00023964</f>
        <v>0</v>
      </c>
      <c r="H48" s="218">
        <f>+'miljon SIT'!H48/0.00023964</f>
        <v>0</v>
      </c>
      <c r="I48" s="217">
        <f>+'miljon SIT'!I48/0.00023964</f>
        <v>0</v>
      </c>
      <c r="J48" s="218">
        <f>+'miljon SIT'!J48/0.00023964</f>
        <v>0</v>
      </c>
      <c r="K48" s="235">
        <f>+'miljon SIT'!K48/0.00023964</f>
        <v>0</v>
      </c>
      <c r="L48" s="219">
        <f>+'miljon SIT'!L48/0.00023964</f>
        <v>0</v>
      </c>
    </row>
    <row r="49" spans="1:12" ht="15.75" customHeight="1">
      <c r="A49" s="53"/>
      <c r="B49" s="20"/>
      <c r="C49" s="34"/>
      <c r="D49" s="35" t="s">
        <v>12</v>
      </c>
      <c r="E49" s="217">
        <f>+'miljon SIT'!E49/0.00023964</f>
        <v>0</v>
      </c>
      <c r="F49" s="218">
        <f>+'miljon SIT'!F49/0.00023964</f>
        <v>0</v>
      </c>
      <c r="G49" s="217">
        <f>+'miljon SIT'!G49/0.00023964</f>
        <v>0</v>
      </c>
      <c r="H49" s="218">
        <f>+'miljon SIT'!H49/0.00023964</f>
        <v>0</v>
      </c>
      <c r="I49" s="217">
        <f>+'miljon SIT'!I49/0.00023964</f>
        <v>0</v>
      </c>
      <c r="J49" s="218">
        <f>+'miljon SIT'!J49/0.00023964</f>
        <v>0</v>
      </c>
      <c r="K49" s="235">
        <f>+'miljon SIT'!K49/0.00023964</f>
        <v>0</v>
      </c>
      <c r="L49" s="219">
        <f>+'miljon SIT'!L49/0.00023964</f>
        <v>0</v>
      </c>
    </row>
    <row r="50" spans="1:12" ht="15.75" customHeight="1">
      <c r="A50" s="53"/>
      <c r="B50" s="20"/>
      <c r="C50" s="34"/>
      <c r="D50" s="35" t="s">
        <v>35</v>
      </c>
      <c r="E50" s="217">
        <f>+'miljon SIT'!E50/0.00023964</f>
        <v>0</v>
      </c>
      <c r="F50" s="218">
        <f>+'miljon SIT'!F50/0.00023964</f>
        <v>0</v>
      </c>
      <c r="G50" s="217">
        <f>+'miljon SIT'!G50/0.00023964</f>
        <v>0</v>
      </c>
      <c r="H50" s="218">
        <f>+'miljon SIT'!H50/0.00023964</f>
        <v>0</v>
      </c>
      <c r="I50" s="217">
        <f>+'miljon SIT'!I50/0.00023964</f>
        <v>0</v>
      </c>
      <c r="J50" s="218">
        <f>+'miljon SIT'!J50/0.00023964</f>
        <v>0</v>
      </c>
      <c r="K50" s="235">
        <f>+'miljon SIT'!K50/0.00023964</f>
        <v>0</v>
      </c>
      <c r="L50" s="219">
        <f>+'miljon SIT'!L50/0.00023964</f>
        <v>0</v>
      </c>
    </row>
    <row r="51" spans="1:15" s="4" customFormat="1" ht="15.75" customHeight="1">
      <c r="A51" s="57"/>
      <c r="B51" s="33" t="s">
        <v>170</v>
      </c>
      <c r="C51" s="33"/>
      <c r="D51" s="33"/>
      <c r="E51" s="206">
        <f>+'miljon SIT'!E51/0.00023964</f>
        <v>54248.038724753795</v>
      </c>
      <c r="F51" s="222">
        <f>+'miljon SIT'!F51/0.00023964</f>
        <v>0</v>
      </c>
      <c r="G51" s="206">
        <f>+'miljon SIT'!G51/0.00023964</f>
        <v>54248.038724753795</v>
      </c>
      <c r="H51" s="222">
        <f>+'miljon SIT'!H51/0.00023964</f>
        <v>0</v>
      </c>
      <c r="I51" s="206">
        <f>+'miljon SIT'!I51/0.00023964</f>
        <v>62593.89083625438</v>
      </c>
      <c r="J51" s="222">
        <f>+'miljon SIT'!J51/0.00023964</f>
        <v>0</v>
      </c>
      <c r="K51" s="206">
        <f>+'miljon SIT'!K51/0.00023964</f>
        <v>62593.89083625438</v>
      </c>
      <c r="L51" s="232">
        <f>+'miljon SIT'!L51/0.00023964</f>
        <v>0</v>
      </c>
      <c r="M51" s="68"/>
      <c r="N51" s="69"/>
      <c r="O51" s="63"/>
    </row>
    <row r="52" spans="1:12" ht="15.75" customHeight="1">
      <c r="A52" s="53"/>
      <c r="B52" s="20"/>
      <c r="C52" s="34"/>
      <c r="D52" s="36" t="s">
        <v>86</v>
      </c>
      <c r="E52" s="217">
        <f>+'miljon SIT'!E52/0.00023964</f>
        <v>0</v>
      </c>
      <c r="F52" s="218">
        <f>+'miljon SIT'!F52/0.00023964</f>
        <v>0</v>
      </c>
      <c r="G52" s="217">
        <f>+'miljon SIT'!G52/0.00023964</f>
        <v>0</v>
      </c>
      <c r="H52" s="218">
        <f>+'miljon SIT'!H52/0.00023964</f>
        <v>0</v>
      </c>
      <c r="I52" s="217">
        <f>+'miljon SIT'!I52/0.00023964</f>
        <v>0</v>
      </c>
      <c r="J52" s="218">
        <f>+'miljon SIT'!J52/0.00023964</f>
        <v>0</v>
      </c>
      <c r="K52" s="235">
        <f>+'miljon SIT'!K52/0.00023964</f>
        <v>0</v>
      </c>
      <c r="L52" s="219">
        <f>+'miljon SIT'!L52/0.00023964</f>
        <v>0</v>
      </c>
    </row>
    <row r="53" spans="1:12" ht="15.75" customHeight="1">
      <c r="A53" s="53"/>
      <c r="B53" s="20"/>
      <c r="C53" s="34"/>
      <c r="D53" s="35" t="s">
        <v>87</v>
      </c>
      <c r="E53" s="217">
        <f>+'miljon SIT'!E53/0.00023964</f>
        <v>54248.038724753795</v>
      </c>
      <c r="F53" s="218">
        <f>+'miljon SIT'!F53/0.00023964</f>
        <v>0</v>
      </c>
      <c r="G53" s="217">
        <f>+'miljon SIT'!G53/0.00023964</f>
        <v>54248.038724753795</v>
      </c>
      <c r="H53" s="218">
        <f>+'miljon SIT'!H53/0.00023964</f>
        <v>0</v>
      </c>
      <c r="I53" s="217">
        <f>+'miljon SIT'!I53/0.00023964</f>
        <v>62593.89083625438</v>
      </c>
      <c r="J53" s="218">
        <f>+'miljon SIT'!J53/0.00023964</f>
        <v>0</v>
      </c>
      <c r="K53" s="217">
        <f>+'miljon SIT'!K53/0.00023964</f>
        <v>62593.89083625438</v>
      </c>
      <c r="L53" s="219">
        <f>+'miljon SIT'!L53/0.00023964</f>
        <v>0</v>
      </c>
    </row>
    <row r="54" spans="1:13" ht="16.5" customHeight="1">
      <c r="A54" s="52" t="s">
        <v>17</v>
      </c>
      <c r="B54" s="59"/>
      <c r="C54" s="22"/>
      <c r="D54" s="22"/>
      <c r="E54" s="203">
        <f>+'miljon SIT'!E54/0.00023964</f>
        <v>1287347.688198965</v>
      </c>
      <c r="F54" s="220">
        <f>+'miljon SIT'!F54/0.00023964</f>
        <v>7469537.639793023</v>
      </c>
      <c r="G54" s="203">
        <f>+'miljon SIT'!G54/0.00023964</f>
        <v>1694207.9786346187</v>
      </c>
      <c r="H54" s="220">
        <f>+'miljon SIT'!H54/0.00023964</f>
        <v>1836087.4645301285</v>
      </c>
      <c r="I54" s="203">
        <f>+'miljon SIT'!I54/0.00023964</f>
        <v>2737439.4925721916</v>
      </c>
      <c r="J54" s="203">
        <f>+'miljon SIT'!J54/0.00023964</f>
        <v>1335336.3378400935</v>
      </c>
      <c r="K54" s="203">
        <f>+'miljon SIT'!K54/0.00023964</f>
        <v>2883491.904523452</v>
      </c>
      <c r="L54" s="228">
        <f>+'miljon SIT'!L54/0.00023964</f>
        <v>125187.78167250876</v>
      </c>
      <c r="M54" s="6"/>
    </row>
    <row r="55" spans="1:15" s="4" customFormat="1" ht="15.75" customHeight="1">
      <c r="A55" s="57"/>
      <c r="B55" s="33" t="s">
        <v>18</v>
      </c>
      <c r="C55" s="33"/>
      <c r="D55" s="33"/>
      <c r="E55" s="206">
        <f>+'miljon SIT'!E55/0.00023964</f>
        <v>1245618.427641462</v>
      </c>
      <c r="F55" s="207">
        <f>+'miljon SIT'!F55/0.00023964</f>
        <v>7469537.639793023</v>
      </c>
      <c r="G55" s="206">
        <f>+'miljon SIT'!G55/0.00023964</f>
        <v>1443832.415289601</v>
      </c>
      <c r="H55" s="207">
        <f>+'miljon SIT'!H55/0.00023964</f>
        <v>1836087.4645301285</v>
      </c>
      <c r="I55" s="206">
        <f>+'miljon SIT'!I55/0.00023964</f>
        <v>2487063.9292271743</v>
      </c>
      <c r="J55" s="207">
        <f>+'miljon SIT'!J55/0.00023964</f>
        <v>1210148.5561675846</v>
      </c>
      <c r="K55" s="206">
        <f>+'miljon SIT'!K55/0.00023964</f>
        <v>2633116.3411784344</v>
      </c>
      <c r="L55" s="216">
        <f>+'miljon SIT'!L55/0.00023964</f>
        <v>125187.78167250876</v>
      </c>
      <c r="M55" s="68"/>
      <c r="N55" s="69"/>
      <c r="O55" s="63"/>
    </row>
    <row r="56" spans="1:15" s="85" customFormat="1" ht="15" customHeight="1">
      <c r="A56" s="80"/>
      <c r="B56" s="81"/>
      <c r="C56" s="18" t="s">
        <v>19</v>
      </c>
      <c r="D56" s="19"/>
      <c r="E56" s="209">
        <f>+'miljon SIT'!E56/0.00023964</f>
        <v>459021.86613253213</v>
      </c>
      <c r="F56" s="233">
        <f>+'miljon SIT'!F56/0.00023964</f>
        <v>417292.6055750292</v>
      </c>
      <c r="G56" s="209">
        <f>+'miljon SIT'!G56/0.00023964</f>
        <v>709397.4294775496</v>
      </c>
      <c r="H56" s="233">
        <f>+'miljon SIT'!H56/0.00023964</f>
        <v>417292.6055750292</v>
      </c>
      <c r="I56" s="209">
        <f>+'miljon SIT'!I56/0.00023964</f>
        <v>1523118.0103488567</v>
      </c>
      <c r="J56" s="209">
        <f>+'miljon SIT'!J56/0.00023964</f>
        <v>125187.78167250876</v>
      </c>
      <c r="K56" s="209">
        <f>+'miljon SIT'!K56/0.00023964</f>
        <v>1502253.3800701052</v>
      </c>
      <c r="L56" s="236">
        <f>+'miljon SIT'!L56/0.00023964</f>
        <v>125187.78167250876</v>
      </c>
      <c r="M56" s="82"/>
      <c r="N56" s="83"/>
      <c r="O56" s="84"/>
    </row>
    <row r="57" spans="1:12" ht="15.75" customHeight="1">
      <c r="A57" s="53"/>
      <c r="B57" s="20"/>
      <c r="C57" s="34"/>
      <c r="D57" s="38" t="s">
        <v>66</v>
      </c>
      <c r="E57" s="237">
        <f>+'miljon SIT'!E57/0.00023964</f>
        <v>146052.41195126023</v>
      </c>
      <c r="F57" s="218">
        <f>+'miljon SIT'!F57/0.00023964</f>
        <v>0</v>
      </c>
      <c r="G57" s="237">
        <f>+'miljon SIT'!G57/0.00023964</f>
        <v>104323.1513937573</v>
      </c>
      <c r="H57" s="218">
        <f>+'miljon SIT'!H57/0.00023964</f>
        <v>0</v>
      </c>
      <c r="I57" s="237">
        <f>+'miljon SIT'!I57/0.00023964</f>
        <v>104323.1513937573</v>
      </c>
      <c r="J57" s="218">
        <f>+'miljon SIT'!J57/0.00023964</f>
        <v>0</v>
      </c>
      <c r="K57" s="237">
        <f>+'miljon SIT'!K57/0.00023964</f>
        <v>104323.1513937573</v>
      </c>
      <c r="L57" s="219">
        <f>+'miljon SIT'!L57/0.00023964</f>
        <v>0</v>
      </c>
    </row>
    <row r="58" spans="1:12" ht="15.75" customHeight="1">
      <c r="A58" s="53"/>
      <c r="B58" s="20"/>
      <c r="C58" s="34"/>
      <c r="D58" s="38" t="s">
        <v>67</v>
      </c>
      <c r="E58" s="237">
        <f>+'miljon SIT'!E58/0.00023964</f>
        <v>0</v>
      </c>
      <c r="F58" s="218">
        <f>+'miljon SIT'!F58/0.00023964</f>
        <v>0</v>
      </c>
      <c r="G58" s="237">
        <f>+'miljon SIT'!G58/0.00023964</f>
        <v>0</v>
      </c>
      <c r="H58" s="218">
        <f>+'miljon SIT'!H58/0.00023964</f>
        <v>0</v>
      </c>
      <c r="I58" s="237">
        <f>+'miljon SIT'!I58/0.00023964</f>
        <v>0</v>
      </c>
      <c r="J58" s="218">
        <f>+'miljon SIT'!J58/0.00023964</f>
        <v>0</v>
      </c>
      <c r="K58" s="217">
        <f>+'miljon SIT'!K58/0.00023964</f>
        <v>0</v>
      </c>
      <c r="L58" s="219">
        <f>+'miljon SIT'!L58/0.00023964</f>
        <v>0</v>
      </c>
    </row>
    <row r="59" spans="1:12" ht="15.75" customHeight="1">
      <c r="A59" s="53"/>
      <c r="B59" s="20"/>
      <c r="C59" s="34"/>
      <c r="D59" s="38" t="s">
        <v>103</v>
      </c>
      <c r="E59" s="237">
        <f>+'miljon SIT'!E59/0.00023964</f>
        <v>41729.26055750292</v>
      </c>
      <c r="F59" s="218">
        <f>+'miljon SIT'!F59/0.00023964</f>
        <v>0</v>
      </c>
      <c r="G59" s="237">
        <f>+'miljon SIT'!G59/0.00023964</f>
        <v>500751.12669003505</v>
      </c>
      <c r="H59" s="218">
        <f>+'miljon SIT'!H59/0.00023964</f>
        <v>0</v>
      </c>
      <c r="I59" s="237">
        <f>+'miljon SIT'!I59/0.00023964</f>
        <v>751126.6900350526</v>
      </c>
      <c r="J59" s="218">
        <f>+'miljon SIT'!J59/0.00023964</f>
        <v>0</v>
      </c>
      <c r="K59" s="217">
        <f>+'miljon SIT'!K59/0.00023964</f>
        <v>417292.6055750292</v>
      </c>
      <c r="L59" s="219">
        <f>+'miljon SIT'!L59/0.00023964</f>
        <v>0</v>
      </c>
    </row>
    <row r="60" spans="1:12" ht="15.75" customHeight="1">
      <c r="A60" s="53"/>
      <c r="B60" s="20"/>
      <c r="C60" s="34"/>
      <c r="D60" s="38" t="s">
        <v>104</v>
      </c>
      <c r="E60" s="237">
        <f>+'miljon SIT'!E60/0.00023964</f>
        <v>62593.89083625438</v>
      </c>
      <c r="F60" s="218">
        <f>+'miljon SIT'!F60/0.00023964</f>
        <v>0</v>
      </c>
      <c r="G60" s="237">
        <f>+'miljon SIT'!G60/0.00023964</f>
        <v>62593.89083625438</v>
      </c>
      <c r="H60" s="218">
        <f>+'miljon SIT'!H60/0.00023964</f>
        <v>0</v>
      </c>
      <c r="I60" s="237">
        <f>+'miljon SIT'!I60/0.00023964</f>
        <v>208646.3027875146</v>
      </c>
      <c r="J60" s="218">
        <f>+'miljon SIT'!J60/0.00023964</f>
        <v>0</v>
      </c>
      <c r="K60" s="217">
        <f>+'miljon SIT'!K60/0.00023964</f>
        <v>312969.4541812719</v>
      </c>
      <c r="L60" s="219">
        <f>+'miljon SIT'!L60/0.00023964</f>
        <v>0</v>
      </c>
    </row>
    <row r="61" spans="1:12" ht="15.75" customHeight="1">
      <c r="A61" s="53"/>
      <c r="B61" s="20"/>
      <c r="C61" s="34"/>
      <c r="D61" s="38" t="s">
        <v>68</v>
      </c>
      <c r="E61" s="237">
        <f>+'miljon SIT'!E61/0.00023964</f>
        <v>62593.89083625438</v>
      </c>
      <c r="F61" s="218">
        <f>+'miljon SIT'!F61/0.00023964</f>
        <v>0</v>
      </c>
      <c r="G61" s="237">
        <f>+'miljon SIT'!G61/0.00023964</f>
        <v>20864.63027875146</v>
      </c>
      <c r="H61" s="218">
        <f>+'miljon SIT'!H61/0.00023964</f>
        <v>0</v>
      </c>
      <c r="I61" s="237">
        <f>+'miljon SIT'!I61/0.00023964</f>
        <v>0</v>
      </c>
      <c r="J61" s="218">
        <f>+'miljon SIT'!J61/0.00023964</f>
        <v>0</v>
      </c>
      <c r="K61" s="217">
        <f>+'miljon SIT'!K61/0.00023964</f>
        <v>0</v>
      </c>
      <c r="L61" s="219">
        <f>+'miljon SIT'!L61/0.00023964</f>
        <v>0</v>
      </c>
    </row>
    <row r="62" spans="1:12" ht="15.75" customHeight="1">
      <c r="A62" s="53"/>
      <c r="B62" s="20"/>
      <c r="C62" s="34"/>
      <c r="D62" s="38" t="s">
        <v>69</v>
      </c>
      <c r="E62" s="237">
        <f>+'miljon SIT'!E62/0.00023964</f>
        <v>0</v>
      </c>
      <c r="F62" s="218">
        <f>+'miljon SIT'!F62/0.00023964</f>
        <v>0</v>
      </c>
      <c r="G62" s="237">
        <f>+'miljon SIT'!G62/0.00023964</f>
        <v>0</v>
      </c>
      <c r="H62" s="218">
        <f>+'miljon SIT'!H62/0.00023964</f>
        <v>0</v>
      </c>
      <c r="I62" s="237">
        <f>+'miljon SIT'!I62/0.00023964</f>
        <v>0</v>
      </c>
      <c r="J62" s="218">
        <f>+'miljon SIT'!J62/0.00023964</f>
        <v>0</v>
      </c>
      <c r="K62" s="217">
        <f>+'miljon SIT'!K62/0.00023964</f>
        <v>83458.52111500585</v>
      </c>
      <c r="L62" s="219">
        <f>+'miljon SIT'!L62/0.00023964</f>
        <v>0</v>
      </c>
    </row>
    <row r="63" spans="1:12" ht="15.75" customHeight="1">
      <c r="A63" s="53"/>
      <c r="B63" s="20"/>
      <c r="C63" s="34"/>
      <c r="D63" s="21" t="s">
        <v>70</v>
      </c>
      <c r="E63" s="237">
        <f>+'miljon SIT'!E63/0.00023964</f>
        <v>0</v>
      </c>
      <c r="F63" s="218">
        <f>+'miljon SIT'!F63/0.00023964</f>
        <v>0</v>
      </c>
      <c r="G63" s="237">
        <f>+'miljon SIT'!G63/0.00023964</f>
        <v>20864.63027875146</v>
      </c>
      <c r="H63" s="218">
        <f>+'miljon SIT'!H63/0.00023964</f>
        <v>0</v>
      </c>
      <c r="I63" s="237">
        <f>+'miljon SIT'!I63/0.00023964</f>
        <v>0</v>
      </c>
      <c r="J63" s="218">
        <f>+'miljon SIT'!J63/0.00023964</f>
        <v>0</v>
      </c>
      <c r="K63" s="235">
        <f>+'miljon SIT'!K63/0.00023964</f>
        <v>0</v>
      </c>
      <c r="L63" s="219">
        <f>+'miljon SIT'!L63/0.00023964</f>
        <v>0</v>
      </c>
    </row>
    <row r="64" spans="1:12" ht="15.75" customHeight="1">
      <c r="A64" s="53"/>
      <c r="B64" s="20"/>
      <c r="C64" s="34"/>
      <c r="D64" s="21" t="s">
        <v>71</v>
      </c>
      <c r="E64" s="237">
        <f>+'miljon SIT'!E64/0.00023964</f>
        <v>0</v>
      </c>
      <c r="F64" s="218">
        <f>+'miljon SIT'!F64/0.00023964</f>
        <v>0</v>
      </c>
      <c r="G64" s="237">
        <f>+'miljon SIT'!G64/0.00023964</f>
        <v>0</v>
      </c>
      <c r="H64" s="218">
        <f>+'miljon SIT'!H64/0.00023964</f>
        <v>0</v>
      </c>
      <c r="I64" s="237">
        <f>+'miljon SIT'!I64/0.00023964</f>
        <v>125187.78167250876</v>
      </c>
      <c r="J64" s="218">
        <f>+'miljon SIT'!J64/0.00023964</f>
        <v>0</v>
      </c>
      <c r="K64" s="235">
        <f>+'miljon SIT'!K64/0.00023964</f>
        <v>0</v>
      </c>
      <c r="L64" s="219">
        <f>+'miljon SIT'!L64/0.00023964</f>
        <v>0</v>
      </c>
    </row>
    <row r="65" spans="1:12" ht="15.75" customHeight="1">
      <c r="A65" s="53"/>
      <c r="B65" s="20"/>
      <c r="C65" s="34"/>
      <c r="D65" s="37" t="s">
        <v>72</v>
      </c>
      <c r="E65" s="237">
        <f>+'miljon SIT'!E65/0.00023964</f>
        <v>0</v>
      </c>
      <c r="F65" s="218">
        <f>+'miljon SIT'!F65/0.00023964</f>
        <v>0</v>
      </c>
      <c r="G65" s="237">
        <f>+'miljon SIT'!G65/0.00023964</f>
        <v>0</v>
      </c>
      <c r="H65" s="218">
        <f>+'miljon SIT'!H65/0.00023964</f>
        <v>0</v>
      </c>
      <c r="I65" s="237">
        <f>+'miljon SIT'!I65/0.00023964</f>
        <v>41729.26055750292</v>
      </c>
      <c r="J65" s="218">
        <f>+'miljon SIT'!J65/0.00023964</f>
        <v>0</v>
      </c>
      <c r="K65" s="235">
        <f>+'miljon SIT'!K65/0.00023964</f>
        <v>0</v>
      </c>
      <c r="L65" s="219">
        <f>+'miljon SIT'!L65/0.00023964</f>
        <v>0</v>
      </c>
    </row>
    <row r="66" spans="1:12" ht="15.75" customHeight="1">
      <c r="A66" s="53"/>
      <c r="B66" s="20"/>
      <c r="C66" s="34"/>
      <c r="D66" s="37" t="s">
        <v>83</v>
      </c>
      <c r="E66" s="237">
        <f>+'miljon SIT'!E66/0.00023964</f>
        <v>0</v>
      </c>
      <c r="F66" s="218">
        <f>+'miljon SIT'!F66/0.00023964</f>
        <v>0</v>
      </c>
      <c r="G66" s="237">
        <f>+'miljon SIT'!G66/0.00023964</f>
        <v>0</v>
      </c>
      <c r="H66" s="218">
        <f>+'miljon SIT'!H66/0.00023964</f>
        <v>0</v>
      </c>
      <c r="I66" s="237">
        <f>+'miljon SIT'!I66/0.00023964</f>
        <v>41729.26055750292</v>
      </c>
      <c r="J66" s="218">
        <f>+'miljon SIT'!J66/0.00023964</f>
        <v>0</v>
      </c>
      <c r="K66" s="217">
        <f>+'miljon SIT'!K66/0.00023964</f>
        <v>333834.0844600234</v>
      </c>
      <c r="L66" s="219">
        <f>+'miljon SIT'!L66/0.00023964</f>
        <v>0</v>
      </c>
    </row>
    <row r="67" spans="1:12" ht="15.75" customHeight="1">
      <c r="A67" s="53"/>
      <c r="B67" s="20"/>
      <c r="C67" s="34"/>
      <c r="D67" s="37" t="s">
        <v>85</v>
      </c>
      <c r="E67" s="237">
        <f>+'miljon SIT'!E67/0.00023964</f>
        <v>0</v>
      </c>
      <c r="F67" s="218">
        <f>+'miljon SIT'!F67/0.00023964</f>
        <v>0</v>
      </c>
      <c r="G67" s="237">
        <f>+'miljon SIT'!G67/0.00023964</f>
        <v>0</v>
      </c>
      <c r="H67" s="218">
        <f>+'miljon SIT'!H67/0.00023964</f>
        <v>0</v>
      </c>
      <c r="I67" s="237">
        <f>+'miljon SIT'!I67/0.00023964</f>
        <v>0</v>
      </c>
      <c r="J67" s="218">
        <f>+'miljon SIT'!J67/0.00023964</f>
        <v>125187.78167250876</v>
      </c>
      <c r="K67" s="217">
        <f>+'miljon SIT'!K67/0.00023964</f>
        <v>0</v>
      </c>
      <c r="L67" s="219">
        <f>+'miljon SIT'!L67/0.00023964</f>
        <v>125187.78167250876</v>
      </c>
    </row>
    <row r="68" spans="1:12" ht="15.75" customHeight="1">
      <c r="A68" s="53"/>
      <c r="B68" s="20"/>
      <c r="C68" s="34"/>
      <c r="D68" s="38" t="s">
        <v>92</v>
      </c>
      <c r="E68" s="237">
        <f>+'miljon SIT'!E68/0.00023964</f>
        <v>0</v>
      </c>
      <c r="F68" s="218">
        <f>+'miljon SIT'!F68/0.00023964</f>
        <v>0</v>
      </c>
      <c r="G68" s="237">
        <f>+'miljon SIT'!G68/0.00023964</f>
        <v>0</v>
      </c>
      <c r="H68" s="218">
        <f>+'miljon SIT'!H68/0.00023964</f>
        <v>0</v>
      </c>
      <c r="I68" s="237">
        <f>+'miljon SIT'!I68/0.00023964</f>
        <v>125187.78167250876</v>
      </c>
      <c r="J68" s="218">
        <f>+'miljon SIT'!J68/0.00023964</f>
        <v>0</v>
      </c>
      <c r="K68" s="235">
        <f>+'miljon SIT'!K68/0.00023964</f>
        <v>0</v>
      </c>
      <c r="L68" s="219">
        <f>+'miljon SIT'!L68/0.00023964</f>
        <v>0</v>
      </c>
    </row>
    <row r="69" spans="1:12" ht="15.75" customHeight="1">
      <c r="A69" s="53"/>
      <c r="B69" s="20"/>
      <c r="C69" s="34"/>
      <c r="D69" s="21" t="s">
        <v>91</v>
      </c>
      <c r="E69" s="237">
        <f>+'miljon SIT'!E69/0.00023964</f>
        <v>62593.89083625438</v>
      </c>
      <c r="F69" s="218">
        <f>+'miljon SIT'!F69/0.00023964</f>
        <v>0</v>
      </c>
      <c r="G69" s="237">
        <f>+'miljon SIT'!G69/0.00023964</f>
        <v>0</v>
      </c>
      <c r="H69" s="218">
        <f>+'miljon SIT'!H69/0.00023964</f>
        <v>0</v>
      </c>
      <c r="I69" s="237">
        <f>+'miljon SIT'!I69/0.00023964</f>
        <v>41729.26055750292</v>
      </c>
      <c r="J69" s="218">
        <f>+'miljon SIT'!J69/0.00023964</f>
        <v>0</v>
      </c>
      <c r="K69" s="217">
        <f>+'miljon SIT'!K69/0.00023964</f>
        <v>0</v>
      </c>
      <c r="L69" s="219">
        <f>+'miljon SIT'!L69/0.00023964</f>
        <v>0</v>
      </c>
    </row>
    <row r="70" spans="1:12" ht="15.75" customHeight="1">
      <c r="A70" s="53"/>
      <c r="B70" s="20"/>
      <c r="C70" s="34"/>
      <c r="D70" s="21" t="s">
        <v>94</v>
      </c>
      <c r="E70" s="237">
        <f>+'miljon SIT'!E70/0.00023964</f>
        <v>83458.52111500585</v>
      </c>
      <c r="F70" s="218">
        <f>+'miljon SIT'!F70/0.00023964</f>
        <v>417292.6055750292</v>
      </c>
      <c r="G70" s="237">
        <f>+'miljon SIT'!G70/0.00023964</f>
        <v>0</v>
      </c>
      <c r="H70" s="218">
        <f>+'miljon SIT'!H70/0.00023964</f>
        <v>417292.6055750292</v>
      </c>
      <c r="I70" s="237">
        <f>+'miljon SIT'!I70/0.00023964</f>
        <v>83458.52111500585</v>
      </c>
      <c r="J70" s="218">
        <f>+'miljon SIT'!J70/0.00023964</f>
        <v>0</v>
      </c>
      <c r="K70" s="217">
        <f>+'miljon SIT'!K70/0.00023964</f>
        <v>83458.52111500585</v>
      </c>
      <c r="L70" s="219">
        <f>+'miljon SIT'!L70/0.00023964</f>
        <v>0</v>
      </c>
    </row>
    <row r="71" spans="1:12" ht="15.75" customHeight="1">
      <c r="A71" s="53"/>
      <c r="B71" s="20"/>
      <c r="C71" s="34"/>
      <c r="D71" s="39" t="s">
        <v>80</v>
      </c>
      <c r="E71" s="237">
        <f>+'miljon SIT'!E71/0.00023964</f>
        <v>0</v>
      </c>
      <c r="F71" s="218">
        <f>+'miljon SIT'!F71/0.00023964</f>
        <v>0</v>
      </c>
      <c r="G71" s="237">
        <f>+'miljon SIT'!G71/0.00023964</f>
        <v>0</v>
      </c>
      <c r="H71" s="218">
        <f>+'miljon SIT'!H71/0.00023964</f>
        <v>0</v>
      </c>
      <c r="I71" s="238">
        <f>+'miljon SIT'!I71/0.00023964</f>
        <v>0</v>
      </c>
      <c r="J71" s="218">
        <f>+'miljon SIT'!J71/0.00023964</f>
        <v>0</v>
      </c>
      <c r="K71" s="237">
        <f>+'miljon SIT'!K71/0.00023964</f>
        <v>166917.0422300117</v>
      </c>
      <c r="L71" s="219">
        <f>+'miljon SIT'!L71/0.00023964</f>
        <v>0</v>
      </c>
    </row>
    <row r="72" spans="1:15" s="85" customFormat="1" ht="15" customHeight="1">
      <c r="A72" s="80"/>
      <c r="B72" s="81"/>
      <c r="C72" s="18" t="s">
        <v>105</v>
      </c>
      <c r="D72" s="19"/>
      <c r="E72" s="209">
        <f>+'miljon SIT'!E72/0.00023964</f>
        <v>242029.71123351695</v>
      </c>
      <c r="F72" s="233">
        <f>+'miljon SIT'!F72/0.00023964</f>
        <v>0</v>
      </c>
      <c r="G72" s="209">
        <f>+'miljon SIT'!G72/0.00023964</f>
        <v>242029.71123351695</v>
      </c>
      <c r="H72" s="233">
        <f>+'miljon SIT'!H72/0.00023964</f>
        <v>0</v>
      </c>
      <c r="I72" s="209">
        <f>+'miljon SIT'!I72/0.00023964</f>
        <v>271240.193623769</v>
      </c>
      <c r="J72" s="233">
        <f>+'miljon SIT'!J72/0.00023964</f>
        <v>0</v>
      </c>
      <c r="K72" s="209">
        <f>+'miljon SIT'!K72/0.00023964</f>
        <v>479886.49641128356</v>
      </c>
      <c r="L72" s="236">
        <f>+'miljon SIT'!L72/0.00023964</f>
        <v>0</v>
      </c>
      <c r="M72" s="82"/>
      <c r="N72" s="83"/>
      <c r="O72" s="84"/>
    </row>
    <row r="73" spans="1:12" ht="15" customHeight="1">
      <c r="A73" s="53"/>
      <c r="B73" s="20"/>
      <c r="C73" s="34"/>
      <c r="D73" s="37" t="s">
        <v>212</v>
      </c>
      <c r="E73" s="217">
        <f>+'miljon SIT'!E73/0.00023964</f>
        <v>62593.89083625438</v>
      </c>
      <c r="F73" s="218">
        <f>+'miljon SIT'!F73/0.00023964</f>
        <v>0</v>
      </c>
      <c r="G73" s="217">
        <f>+'miljon SIT'!G73/0.00023964</f>
        <v>62593.89083625438</v>
      </c>
      <c r="H73" s="218">
        <f>+'miljon SIT'!H73/0.00023964</f>
        <v>0</v>
      </c>
      <c r="I73" s="217">
        <f>+'miljon SIT'!I73/0.00023964</f>
        <v>62593.89083625438</v>
      </c>
      <c r="J73" s="218">
        <f>+'miljon SIT'!J73/0.00023964</f>
        <v>0</v>
      </c>
      <c r="K73" s="217">
        <f>+'miljon SIT'!K73/0.00023964</f>
        <v>62593.89083625438</v>
      </c>
      <c r="L73" s="219">
        <f>+'miljon SIT'!L73/0.00023964</f>
        <v>0</v>
      </c>
    </row>
    <row r="74" spans="1:12" ht="15" customHeight="1">
      <c r="A74" s="53"/>
      <c r="B74" s="20"/>
      <c r="C74" s="34"/>
      <c r="D74" s="39" t="s">
        <v>73</v>
      </c>
      <c r="E74" s="217">
        <f>+'miljon SIT'!E74/0.00023964</f>
        <v>179435.82039726255</v>
      </c>
      <c r="F74" s="218">
        <f>+'miljon SIT'!F74/0.00023964</f>
        <v>0</v>
      </c>
      <c r="G74" s="217">
        <f>+'miljon SIT'!G74/0.00023964</f>
        <v>179435.82039726255</v>
      </c>
      <c r="H74" s="218">
        <f>+'miljon SIT'!H74/0.00023964</f>
        <v>0</v>
      </c>
      <c r="I74" s="217">
        <f>+'miljon SIT'!I74/0.00023964</f>
        <v>208646.3027875146</v>
      </c>
      <c r="J74" s="218">
        <f>+'miljon SIT'!J74/0.00023964</f>
        <v>0</v>
      </c>
      <c r="K74" s="217">
        <f>+'miljon SIT'!K74/0.00023964</f>
        <v>417292.6055750292</v>
      </c>
      <c r="L74" s="219">
        <f>+'miljon SIT'!L74/0.00023964</f>
        <v>0</v>
      </c>
    </row>
    <row r="75" spans="1:15" s="85" customFormat="1" ht="15" customHeight="1">
      <c r="A75" s="80"/>
      <c r="B75" s="81"/>
      <c r="C75" s="18" t="s">
        <v>106</v>
      </c>
      <c r="D75" s="19"/>
      <c r="E75" s="209">
        <f>+'miljon SIT'!E75/0.00023964</f>
        <v>123101.31864463362</v>
      </c>
      <c r="F75" s="233">
        <f>+'miljon SIT'!F75/0.00023964</f>
        <v>0</v>
      </c>
      <c r="G75" s="209">
        <f>+'miljon SIT'!G75/0.00023964</f>
        <v>129360.70772825905</v>
      </c>
      <c r="H75" s="233">
        <f>+'miljon SIT'!H75/0.00023964</f>
        <v>0</v>
      </c>
      <c r="I75" s="209">
        <f>+'miljon SIT'!I75/0.00023964</f>
        <v>125187.78167250876</v>
      </c>
      <c r="J75" s="233">
        <f>+'miljon SIT'!J75/0.00023964</f>
        <v>0</v>
      </c>
      <c r="K75" s="209">
        <f>+'miljon SIT'!K75/0.00023964</f>
        <v>125187.78167250876</v>
      </c>
      <c r="L75" s="234">
        <f>+'miljon SIT'!L75/0.00023964</f>
        <v>0</v>
      </c>
      <c r="M75" s="82"/>
      <c r="N75" s="83"/>
      <c r="O75" s="84"/>
    </row>
    <row r="76" spans="1:12" ht="15.75" customHeight="1">
      <c r="A76" s="53"/>
      <c r="B76" s="20"/>
      <c r="C76" s="34"/>
      <c r="D76" s="38" t="s">
        <v>107</v>
      </c>
      <c r="E76" s="217">
        <f>+'miljon SIT'!E76/0.00023964</f>
        <v>91804.37322650643</v>
      </c>
      <c r="F76" s="218">
        <f>+'miljon SIT'!F76/0.00023964</f>
        <v>0</v>
      </c>
      <c r="G76" s="217">
        <f>+'miljon SIT'!G76/0.00023964</f>
        <v>95977.29928225672</v>
      </c>
      <c r="H76" s="218">
        <f>+'miljon SIT'!H76/0.00023964</f>
        <v>0</v>
      </c>
      <c r="I76" s="217">
        <f>+'miljon SIT'!I76/0.00023964</f>
        <v>83458.52111500585</v>
      </c>
      <c r="J76" s="218">
        <f>+'miljon SIT'!J76/0.00023964</f>
        <v>0</v>
      </c>
      <c r="K76" s="235">
        <f>+'miljon SIT'!K76/0.00023964</f>
        <v>83458.52111500585</v>
      </c>
      <c r="L76" s="219">
        <f>+'miljon SIT'!L76/0.00023964</f>
        <v>0</v>
      </c>
    </row>
    <row r="77" spans="1:12" ht="15.75" customHeight="1">
      <c r="A77" s="53"/>
      <c r="B77" s="20"/>
      <c r="C77" s="34"/>
      <c r="D77" s="38" t="s">
        <v>108</v>
      </c>
      <c r="E77" s="217">
        <f>+'miljon SIT'!E77/0.00023964</f>
        <v>31296.94541812719</v>
      </c>
      <c r="F77" s="218">
        <f>+'miljon SIT'!F77/0.00023964</f>
        <v>0</v>
      </c>
      <c r="G77" s="217">
        <f>+'miljon SIT'!G77/0.00023964</f>
        <v>33383.40844600234</v>
      </c>
      <c r="H77" s="218">
        <f>+'miljon SIT'!H77/0.00023964</f>
        <v>0</v>
      </c>
      <c r="I77" s="217">
        <f>+'miljon SIT'!I77/0.00023964</f>
        <v>41729.26055750292</v>
      </c>
      <c r="J77" s="218">
        <f>+'miljon SIT'!J77/0.00023964</f>
        <v>0</v>
      </c>
      <c r="K77" s="235">
        <f>+'miljon SIT'!K77/0.00023964</f>
        <v>41729.26055750292</v>
      </c>
      <c r="L77" s="219">
        <f>+'miljon SIT'!L77/0.00023964</f>
        <v>0</v>
      </c>
    </row>
    <row r="78" spans="1:15" s="85" customFormat="1" ht="15" customHeight="1">
      <c r="A78" s="80"/>
      <c r="B78" s="81"/>
      <c r="C78" s="18" t="s">
        <v>20</v>
      </c>
      <c r="D78" s="19"/>
      <c r="E78" s="209">
        <f>+'miljon SIT'!E78/0.00023964</f>
        <v>421465.5316307795</v>
      </c>
      <c r="F78" s="233">
        <f>+'miljon SIT'!F78/0.00023964</f>
        <v>7052245.034217994</v>
      </c>
      <c r="G78" s="209">
        <f>+'miljon SIT'!G78/0.00023964</f>
        <v>363044.5668502754</v>
      </c>
      <c r="H78" s="233">
        <f>+'miljon SIT'!H78/0.00023964</f>
        <v>1418794.8589550992</v>
      </c>
      <c r="I78" s="209">
        <f>+'miljon SIT'!I78/0.00023964</f>
        <v>567517.9435820397</v>
      </c>
      <c r="J78" s="233">
        <f>+'miljon SIT'!J78/0.00023964</f>
        <v>1084960.774495076</v>
      </c>
      <c r="K78" s="209">
        <f>+'miljon SIT'!K78/0.00023964</f>
        <v>525788.6830245368</v>
      </c>
      <c r="L78" s="236">
        <f>+'miljon SIT'!L78/0.00023964</f>
        <v>0</v>
      </c>
      <c r="M78" s="82"/>
      <c r="N78" s="83"/>
      <c r="O78" s="84"/>
    </row>
    <row r="79" spans="1:15" s="5" customFormat="1" ht="15.75" customHeight="1">
      <c r="A79" s="56"/>
      <c r="B79" s="40"/>
      <c r="C79" s="40"/>
      <c r="D79" s="39" t="s">
        <v>74</v>
      </c>
      <c r="E79" s="217">
        <f>+'miljon SIT'!E79/0.00023964</f>
        <v>20864.63027875146</v>
      </c>
      <c r="F79" s="218">
        <f>+'miljon SIT'!F79/0.00023964</f>
        <v>0</v>
      </c>
      <c r="G79" s="217">
        <f>+'miljon SIT'!G79/0.00023964</f>
        <v>146052.41195126023</v>
      </c>
      <c r="H79" s="218">
        <f>+'miljon SIT'!H79/0.00023964</f>
        <v>0</v>
      </c>
      <c r="I79" s="217">
        <f>+'miljon SIT'!I79/0.00023964</f>
        <v>83458.52111500585</v>
      </c>
      <c r="J79" s="218">
        <f>+'miljon SIT'!J79/0.00023964</f>
        <v>1084960.774495076</v>
      </c>
      <c r="K79" s="217">
        <f>+'miljon SIT'!K79/0.00023964</f>
        <v>83458.52111500585</v>
      </c>
      <c r="L79" s="239">
        <f>+'miljon SIT'!L79/0.00023964</f>
        <v>0</v>
      </c>
      <c r="M79" s="64"/>
      <c r="N79" s="65"/>
      <c r="O79" s="66"/>
    </row>
    <row r="80" spans="1:15" s="5" customFormat="1" ht="15.75" customHeight="1">
      <c r="A80" s="56"/>
      <c r="B80" s="40"/>
      <c r="C80" s="40"/>
      <c r="D80" s="38" t="s">
        <v>75</v>
      </c>
      <c r="E80" s="217">
        <f>+'miljon SIT'!E80/0.00023964</f>
        <v>4172.926055750292</v>
      </c>
      <c r="F80" s="218">
        <f>+'miljon SIT'!F80/0.00023964</f>
        <v>4590218.6613253215</v>
      </c>
      <c r="G80" s="217">
        <f>+'miljon SIT'!G80/0.00023964</f>
        <v>4172.926055750292</v>
      </c>
      <c r="H80" s="218">
        <f>+'miljon SIT'!H80/0.00023964</f>
        <v>1418794.8589550992</v>
      </c>
      <c r="I80" s="217">
        <f>+'miljon SIT'!I80/0.00023964</f>
        <v>0</v>
      </c>
      <c r="J80" s="218">
        <f>+'miljon SIT'!J80/0.00023964</f>
        <v>0</v>
      </c>
      <c r="K80" s="235">
        <f>+'miljon SIT'!K80/0.00023964</f>
        <v>0</v>
      </c>
      <c r="L80" s="219">
        <f>+'miljon SIT'!L80/0.00023964</f>
        <v>0</v>
      </c>
      <c r="M80" s="64"/>
      <c r="N80" s="65"/>
      <c r="O80" s="66"/>
    </row>
    <row r="81" spans="1:15" s="5" customFormat="1" ht="15.75" customHeight="1">
      <c r="A81" s="56"/>
      <c r="B81" s="40"/>
      <c r="C81" s="40"/>
      <c r="D81" s="38" t="s">
        <v>84</v>
      </c>
      <c r="E81" s="217">
        <f>+'miljon SIT'!E81/0.00023964</f>
        <v>0</v>
      </c>
      <c r="F81" s="218">
        <f>+'miljon SIT'!F81/0.00023964</f>
        <v>0</v>
      </c>
      <c r="G81" s="217">
        <f>+'miljon SIT'!G81/0.00023964</f>
        <v>0</v>
      </c>
      <c r="H81" s="218">
        <f>+'miljon SIT'!H81/0.00023964</f>
        <v>0</v>
      </c>
      <c r="I81" s="217">
        <f>+'miljon SIT'!I81/0.00023964</f>
        <v>41729.26055750292</v>
      </c>
      <c r="J81" s="218">
        <f>+'miljon SIT'!J81/0.00023964</f>
        <v>0</v>
      </c>
      <c r="K81" s="217">
        <f>+'miljon SIT'!K81/0.00023964</f>
        <v>83458.52111500585</v>
      </c>
      <c r="L81" s="219">
        <f>+'miljon SIT'!L81/0.00023964</f>
        <v>0</v>
      </c>
      <c r="M81" s="64"/>
      <c r="N81" s="65"/>
      <c r="O81" s="66"/>
    </row>
    <row r="82" spans="1:15" s="5" customFormat="1" ht="15.75" customHeight="1">
      <c r="A82" s="56"/>
      <c r="B82" s="40"/>
      <c r="C82" s="40"/>
      <c r="D82" s="39" t="s">
        <v>93</v>
      </c>
      <c r="E82" s="217">
        <f>+'miljon SIT'!E82/0.00023964</f>
        <v>41729.26055750292</v>
      </c>
      <c r="F82" s="218">
        <f>+'miljon SIT'!F82/0.00023964</f>
        <v>0</v>
      </c>
      <c r="G82" s="217">
        <f>+'miljon SIT'!G82/0.00023964</f>
        <v>66766.81689200467</v>
      </c>
      <c r="H82" s="218">
        <f>+'miljon SIT'!H82/0.00023964</f>
        <v>0</v>
      </c>
      <c r="I82" s="217">
        <f>+'miljon SIT'!I82/0.00023964</f>
        <v>41729.26055750292</v>
      </c>
      <c r="J82" s="218">
        <f>+'miljon SIT'!J82/0.00023964</f>
        <v>0</v>
      </c>
      <c r="K82" s="235">
        <f>+'miljon SIT'!K82/0.00023964</f>
        <v>0</v>
      </c>
      <c r="L82" s="219">
        <f>+'miljon SIT'!L82/0.00023964</f>
        <v>0</v>
      </c>
      <c r="M82" s="64"/>
      <c r="N82" s="65"/>
      <c r="O82" s="66"/>
    </row>
    <row r="83" spans="1:15" s="5" customFormat="1" ht="15.75" customHeight="1">
      <c r="A83" s="56"/>
      <c r="B83" s="40"/>
      <c r="C83" s="40"/>
      <c r="D83" s="39" t="s">
        <v>76</v>
      </c>
      <c r="E83" s="217">
        <f>+'miljon SIT'!E83/0.00023964</f>
        <v>0</v>
      </c>
      <c r="F83" s="218">
        <f>+'miljon SIT'!F83/0.00023964</f>
        <v>0</v>
      </c>
      <c r="G83" s="217">
        <f>+'miljon SIT'!G83/0.00023964</f>
        <v>0</v>
      </c>
      <c r="H83" s="218">
        <f>+'miljon SIT'!H83/0.00023964</f>
        <v>0</v>
      </c>
      <c r="I83" s="217">
        <f>+'miljon SIT'!I83/0.00023964</f>
        <v>25037.55633450175</v>
      </c>
      <c r="J83" s="218">
        <f>+'miljon SIT'!J83/0.00023964</f>
        <v>0</v>
      </c>
      <c r="K83" s="217">
        <f>+'miljon SIT'!K83/0.00023964</f>
        <v>25037.55633450175</v>
      </c>
      <c r="L83" s="219">
        <f>+'miljon SIT'!L83/0.00023964</f>
        <v>0</v>
      </c>
      <c r="M83" s="64"/>
      <c r="N83" s="65"/>
      <c r="O83" s="66"/>
    </row>
    <row r="84" spans="1:15" s="5" customFormat="1" ht="15.75" customHeight="1">
      <c r="A84" s="56"/>
      <c r="B84" s="40"/>
      <c r="C84" s="40"/>
      <c r="D84" s="38" t="s">
        <v>77</v>
      </c>
      <c r="E84" s="217">
        <f>+'miljon SIT'!E84/0.00023964</f>
        <v>0</v>
      </c>
      <c r="F84" s="218">
        <f>+'miljon SIT'!F84/0.00023964</f>
        <v>0</v>
      </c>
      <c r="G84" s="217">
        <f>+'miljon SIT'!G84/0.00023964</f>
        <v>0</v>
      </c>
      <c r="H84" s="218">
        <f>+'miljon SIT'!H84/0.00023964</f>
        <v>0</v>
      </c>
      <c r="I84" s="217">
        <f>+'miljon SIT'!I84/0.00023964</f>
        <v>166917.0422300117</v>
      </c>
      <c r="J84" s="218">
        <f>+'miljon SIT'!J84/0.00023964</f>
        <v>0</v>
      </c>
      <c r="K84" s="217">
        <f>+'miljon SIT'!K84/0.00023964</f>
        <v>125187.78167250876</v>
      </c>
      <c r="L84" s="219">
        <f>+'miljon SIT'!L84/0.00023964</f>
        <v>0</v>
      </c>
      <c r="M84" s="64"/>
      <c r="N84" s="65"/>
      <c r="O84" s="66"/>
    </row>
    <row r="85" spans="1:15" s="5" customFormat="1" ht="15.75" customHeight="1">
      <c r="A85" s="56"/>
      <c r="B85" s="40"/>
      <c r="C85" s="40"/>
      <c r="D85" s="39" t="s">
        <v>78</v>
      </c>
      <c r="E85" s="217">
        <f>+'miljon SIT'!E85/0.00023964</f>
        <v>0</v>
      </c>
      <c r="F85" s="218">
        <f>+'miljon SIT'!F85/0.00023964</f>
        <v>0</v>
      </c>
      <c r="G85" s="217">
        <f>+'miljon SIT'!G85/0.00023964</f>
        <v>0</v>
      </c>
      <c r="H85" s="218">
        <f>+'miljon SIT'!H85/0.00023964</f>
        <v>0</v>
      </c>
      <c r="I85" s="217">
        <f>+'miljon SIT'!I85/0.00023964</f>
        <v>83458.52111500585</v>
      </c>
      <c r="J85" s="218">
        <f>+'miljon SIT'!J85/0.00023964</f>
        <v>0</v>
      </c>
      <c r="K85" s="217">
        <f>+'miljon SIT'!K85/0.00023964</f>
        <v>83458.52111500585</v>
      </c>
      <c r="L85" s="219">
        <f>+'miljon SIT'!L85/0.00023964</f>
        <v>0</v>
      </c>
      <c r="M85" s="64"/>
      <c r="N85" s="65"/>
      <c r="O85" s="66"/>
    </row>
    <row r="86" spans="1:15" s="5" customFormat="1" ht="15.75" customHeight="1">
      <c r="A86" s="56"/>
      <c r="B86" s="40"/>
      <c r="C86" s="40"/>
      <c r="D86" s="39" t="s">
        <v>79</v>
      </c>
      <c r="E86" s="217">
        <f>+'miljon SIT'!E86/0.00023964</f>
        <v>208646.3027875146</v>
      </c>
      <c r="F86" s="218">
        <f>+'miljon SIT'!F86/0.00023964</f>
        <v>417292.6055750292</v>
      </c>
      <c r="G86" s="217">
        <f>+'miljon SIT'!G86/0.00023964</f>
        <v>41729.26055750292</v>
      </c>
      <c r="H86" s="218">
        <f>+'miljon SIT'!H86/0.00023964</f>
        <v>0</v>
      </c>
      <c r="I86" s="217">
        <f>+'miljon SIT'!I86/0.00023964</f>
        <v>0</v>
      </c>
      <c r="J86" s="218">
        <f>+'miljon SIT'!J86/0.00023964</f>
        <v>0</v>
      </c>
      <c r="K86" s="217">
        <f>+'miljon SIT'!K86/0.00023964</f>
        <v>0</v>
      </c>
      <c r="L86" s="219">
        <f>+'miljon SIT'!L86/0.00023964</f>
        <v>0</v>
      </c>
      <c r="M86" s="64"/>
      <c r="N86" s="65"/>
      <c r="O86" s="66"/>
    </row>
    <row r="87" spans="1:15" s="5" customFormat="1" ht="15.75" customHeight="1">
      <c r="A87" s="56"/>
      <c r="B87" s="40"/>
      <c r="C87" s="40"/>
      <c r="D87" s="39" t="s">
        <v>110</v>
      </c>
      <c r="E87" s="217">
        <f>+'miljon SIT'!E87/0.00023964</f>
        <v>62593.89083625438</v>
      </c>
      <c r="F87" s="218">
        <f>+'miljon SIT'!F87/0.00023964</f>
        <v>2044733.7673176432</v>
      </c>
      <c r="G87" s="217">
        <f>+'miljon SIT'!G87/0.00023964</f>
        <v>20864.63027875146</v>
      </c>
      <c r="H87" s="218">
        <f>+'miljon SIT'!H87/0.00023964</f>
        <v>0</v>
      </c>
      <c r="I87" s="217">
        <f>+'miljon SIT'!I87/0.00023964</f>
        <v>20864.63027875146</v>
      </c>
      <c r="J87" s="218">
        <f>+'miljon SIT'!J87/0.00023964</f>
        <v>0</v>
      </c>
      <c r="K87" s="217">
        <f>+'miljon SIT'!K87/0.00023964</f>
        <v>20864.63027875146</v>
      </c>
      <c r="L87" s="219">
        <f>+'miljon SIT'!L87/0.00023964</f>
        <v>0</v>
      </c>
      <c r="M87" s="64"/>
      <c r="N87" s="65"/>
      <c r="O87" s="66"/>
    </row>
    <row r="88" spans="1:15" s="5" customFormat="1" ht="15.75" customHeight="1">
      <c r="A88" s="56"/>
      <c r="B88" s="40"/>
      <c r="C88" s="40"/>
      <c r="D88" s="39" t="s">
        <v>111</v>
      </c>
      <c r="E88" s="217">
        <f>+'miljon SIT'!E88/0.00023964</f>
        <v>83458.52111500585</v>
      </c>
      <c r="F88" s="218">
        <f>+'miljon SIT'!F88/0.00023964</f>
        <v>0</v>
      </c>
      <c r="G88" s="217">
        <f>+'miljon SIT'!G88/0.00023964</f>
        <v>83458.52111500585</v>
      </c>
      <c r="H88" s="218">
        <f>+'miljon SIT'!H88/0.00023964</f>
        <v>0</v>
      </c>
      <c r="I88" s="217">
        <f>+'miljon SIT'!I88/0.00023964</f>
        <v>104323.1513937573</v>
      </c>
      <c r="J88" s="218">
        <f>+'miljon SIT'!J88/0.00023964</f>
        <v>0</v>
      </c>
      <c r="K88" s="217">
        <f>+'miljon SIT'!K88/0.00023964</f>
        <v>104323.1513937573</v>
      </c>
      <c r="L88" s="219">
        <f>+'miljon SIT'!L88/0.00023964</f>
        <v>0</v>
      </c>
      <c r="M88" s="64"/>
      <c r="N88" s="65"/>
      <c r="O88" s="66"/>
    </row>
    <row r="89" spans="1:15" s="4" customFormat="1" ht="15.75" customHeight="1">
      <c r="A89" s="57"/>
      <c r="B89" s="33" t="s">
        <v>172</v>
      </c>
      <c r="C89" s="33"/>
      <c r="D89" s="41"/>
      <c r="E89" s="206">
        <f>+'miljon SIT'!E89/0.00023964</f>
        <v>41729.26055750292</v>
      </c>
      <c r="F89" s="206">
        <f>+'miljon SIT'!F89/0.00023964</f>
        <v>0</v>
      </c>
      <c r="G89" s="206">
        <f>+'miljon SIT'!G89/0.00023964</f>
        <v>250375.56334501752</v>
      </c>
      <c r="H89" s="206">
        <f>+'miljon SIT'!H89/0.00023964</f>
        <v>0</v>
      </c>
      <c r="I89" s="206">
        <f>+'miljon SIT'!I89/0.00023964</f>
        <v>250375.56334501752</v>
      </c>
      <c r="J89" s="206">
        <f>+'miljon SIT'!J89/0.00023964</f>
        <v>125187.78167250876</v>
      </c>
      <c r="K89" s="206">
        <f>+'miljon SIT'!K89/0.00023964</f>
        <v>250375.56334501752</v>
      </c>
      <c r="L89" s="216">
        <f>+'miljon SIT'!L89/0.00023964</f>
        <v>0</v>
      </c>
      <c r="M89" s="68"/>
      <c r="N89" s="69"/>
      <c r="O89" s="63"/>
    </row>
    <row r="90" spans="1:15" s="85" customFormat="1" ht="15" customHeight="1">
      <c r="A90" s="80"/>
      <c r="B90" s="81"/>
      <c r="C90" s="18" t="s">
        <v>171</v>
      </c>
      <c r="D90" s="19"/>
      <c r="E90" s="209">
        <f>+'miljon SIT'!E90/0.00023964</f>
        <v>41729.26055750292</v>
      </c>
      <c r="F90" s="209">
        <f>+'miljon SIT'!F90/0.00023964</f>
        <v>0</v>
      </c>
      <c r="G90" s="209">
        <f>+'miljon SIT'!G90/0.00023964</f>
        <v>250375.56334501752</v>
      </c>
      <c r="H90" s="209">
        <f>+'miljon SIT'!H90/0.00023964</f>
        <v>0</v>
      </c>
      <c r="I90" s="209">
        <f>+'miljon SIT'!I90/0.00023964</f>
        <v>250375.56334501752</v>
      </c>
      <c r="J90" s="209">
        <f>+'miljon SIT'!J90/0.00023964</f>
        <v>125187.78167250876</v>
      </c>
      <c r="K90" s="209">
        <f>+'miljon SIT'!K90/0.00023964</f>
        <v>250375.56334501752</v>
      </c>
      <c r="L90" s="236">
        <f>+'miljon SIT'!L90/0.00023964</f>
        <v>0</v>
      </c>
      <c r="M90" s="82"/>
      <c r="N90" s="83"/>
      <c r="O90" s="84"/>
    </row>
    <row r="91" spans="1:13" ht="15.75" customHeight="1">
      <c r="A91" s="53"/>
      <c r="B91" s="20"/>
      <c r="C91" s="34"/>
      <c r="D91" s="39" t="s">
        <v>82</v>
      </c>
      <c r="E91" s="217">
        <f>+'miljon SIT'!E91/0.00023964</f>
        <v>41729.26055750292</v>
      </c>
      <c r="F91" s="218">
        <f>+'miljon SIT'!F91/0.00023964</f>
        <v>0</v>
      </c>
      <c r="G91" s="217">
        <f>+'miljon SIT'!G91/0.00023964</f>
        <v>250375.56334501752</v>
      </c>
      <c r="H91" s="218">
        <f>+'miljon SIT'!H91/0.00023964</f>
        <v>0</v>
      </c>
      <c r="I91" s="217">
        <f>+'miljon SIT'!I91/0.00023964</f>
        <v>250375.56334501752</v>
      </c>
      <c r="J91" s="218">
        <f>+'miljon SIT'!J91/0.00023964</f>
        <v>125187.78167250876</v>
      </c>
      <c r="K91" s="217">
        <f>+'miljon SIT'!K91/0.00023964</f>
        <v>250375.56334501752</v>
      </c>
      <c r="L91" s="219">
        <f>+'miljon SIT'!L91/0.00023964</f>
        <v>0</v>
      </c>
      <c r="M91" s="70"/>
    </row>
    <row r="92" spans="1:13" ht="16.5" customHeight="1">
      <c r="A92" s="52" t="s">
        <v>21</v>
      </c>
      <c r="B92" s="59"/>
      <c r="C92" s="22"/>
      <c r="D92" s="22"/>
      <c r="E92" s="203">
        <f>+'miljon SIT'!E92/0.00023964</f>
        <v>748622.9344016024</v>
      </c>
      <c r="F92" s="220">
        <f>+'miljon SIT'!F92/0.00023964</f>
        <v>2888916.708395927</v>
      </c>
      <c r="G92" s="203">
        <f>+'miljon SIT'!G92/0.00023964</f>
        <v>1096227.6748456017</v>
      </c>
      <c r="H92" s="220">
        <f>+'miljon SIT'!H92/0.00023964</f>
        <v>2730345.518277416</v>
      </c>
      <c r="I92" s="203">
        <f>+'miljon SIT'!I92/0.00023964</f>
        <v>1420046.7367718245</v>
      </c>
      <c r="J92" s="220">
        <f>+'miljon SIT'!J92/0.00023964</f>
        <v>3099649.4742113166</v>
      </c>
      <c r="K92" s="203">
        <f>+'miljon SIT'!K92/0.00023964</f>
        <v>1378317.4762143216</v>
      </c>
      <c r="L92" s="221">
        <f>+'miljon SIT'!L92/0.00023964</f>
        <v>3121348.6897012186</v>
      </c>
      <c r="M92" s="6"/>
    </row>
    <row r="93" spans="1:15" s="5" customFormat="1" ht="15.75" customHeight="1">
      <c r="A93" s="56"/>
      <c r="B93" s="16" t="s">
        <v>22</v>
      </c>
      <c r="C93" s="16"/>
      <c r="D93" s="16"/>
      <c r="E93" s="206">
        <f>+'miljon SIT'!E93/0.00023964</f>
        <v>748622.9344016024</v>
      </c>
      <c r="F93" s="207">
        <f>+'miljon SIT'!F93/0.00023964</f>
        <v>2888916.708395927</v>
      </c>
      <c r="G93" s="206">
        <f>+'miljon SIT'!G93/0.00023964</f>
        <v>1096227.6748456017</v>
      </c>
      <c r="H93" s="207">
        <f>+'miljon SIT'!H93/0.00023964</f>
        <v>2730345.518277416</v>
      </c>
      <c r="I93" s="206">
        <f>+'miljon SIT'!I93/0.00023964</f>
        <v>1420046.7367718245</v>
      </c>
      <c r="J93" s="207">
        <f>+'miljon SIT'!J93/0.00023964</f>
        <v>3099649.4742113166</v>
      </c>
      <c r="K93" s="240">
        <f>+'miljon SIT'!K93/0.00023964</f>
        <v>1378317.4762143216</v>
      </c>
      <c r="L93" s="208">
        <f>+'miljon SIT'!L93/0.00023964</f>
        <v>3121348.6897012186</v>
      </c>
      <c r="M93" s="64"/>
      <c r="N93" s="65"/>
      <c r="O93" s="66"/>
    </row>
    <row r="94" spans="1:15" s="85" customFormat="1" ht="15" customHeight="1">
      <c r="A94" s="80"/>
      <c r="B94" s="81"/>
      <c r="C94" s="18" t="s">
        <v>23</v>
      </c>
      <c r="D94" s="19"/>
      <c r="E94" s="209">
        <f>+'miljon SIT'!E94/0.00023964</f>
        <v>0</v>
      </c>
      <c r="F94" s="233">
        <f>+'miljon SIT'!F94/0.00023964</f>
        <v>1395009.1804373227</v>
      </c>
      <c r="G94" s="209">
        <f>+'miljon SIT'!G94/0.00023964</f>
        <v>0</v>
      </c>
      <c r="H94" s="233">
        <f>+'miljon SIT'!H94/0.00023964</f>
        <v>1737189.1170088465</v>
      </c>
      <c r="I94" s="209">
        <f>+'miljon SIT'!I94/0.00023964</f>
        <v>0</v>
      </c>
      <c r="J94" s="233">
        <f>+'miljon SIT'!J94/0.00023964</f>
        <v>499916.541478885</v>
      </c>
      <c r="K94" s="209">
        <f>+'miljon SIT'!K94/0.00023964</f>
        <v>0</v>
      </c>
      <c r="L94" s="234">
        <f>+'miljon SIT'!L94/0.00023964</f>
        <v>563345.0175262894</v>
      </c>
      <c r="M94" s="82"/>
      <c r="N94" s="83"/>
      <c r="O94" s="84"/>
    </row>
    <row r="95" spans="1:13" ht="15.75" customHeight="1">
      <c r="A95" s="53"/>
      <c r="B95" s="20"/>
      <c r="C95" s="20"/>
      <c r="D95" s="37" t="s">
        <v>112</v>
      </c>
      <c r="E95" s="217">
        <f>+'miljon SIT'!E95/0.00023964</f>
        <v>0</v>
      </c>
      <c r="F95" s="207">
        <f>+'miljon SIT'!F95/0.00023964</f>
        <v>58420.96478050409</v>
      </c>
      <c r="G95" s="217">
        <f>+'miljon SIT'!G95/0.00023964</f>
        <v>0</v>
      </c>
      <c r="H95" s="207">
        <f>+'miljon SIT'!H95/0.00023964</f>
        <v>146052.41195126023</v>
      </c>
      <c r="I95" s="217">
        <f>+'miljon SIT'!I95/0.00023964</f>
        <v>0</v>
      </c>
      <c r="J95" s="207">
        <f>+'miljon SIT'!J95/0.00023964</f>
        <v>0</v>
      </c>
      <c r="K95" s="217">
        <f>+'miljon SIT'!K95/0.00023964</f>
        <v>0</v>
      </c>
      <c r="L95" s="208">
        <f>+'miljon SIT'!L95/0.00023964</f>
        <v>0</v>
      </c>
      <c r="M95" s="72"/>
    </row>
    <row r="96" spans="1:15" ht="15.75" customHeight="1">
      <c r="A96" s="53"/>
      <c r="B96" s="40"/>
      <c r="C96" s="42"/>
      <c r="D96" s="43" t="s">
        <v>11</v>
      </c>
      <c r="E96" s="217">
        <f>+'miljon SIT'!E96/0.00023964</f>
        <v>0</v>
      </c>
      <c r="F96" s="218">
        <f>+'miljon SIT'!F96/0.00023964</f>
        <v>752795.8604573527</v>
      </c>
      <c r="G96" s="217">
        <f>+'miljon SIT'!G96/0.00023964</f>
        <v>0</v>
      </c>
      <c r="H96" s="218">
        <f>+'miljon SIT'!H96/0.00023964</f>
        <v>185277.91687531295</v>
      </c>
      <c r="I96" s="217">
        <f>+'miljon SIT'!I96/0.00023964</f>
        <v>0</v>
      </c>
      <c r="J96" s="218">
        <f>+'miljon SIT'!J96/0.00023964</f>
        <v>187781.67250876315</v>
      </c>
      <c r="K96" s="217">
        <f>+'miljon SIT'!K96/0.00023964</f>
        <v>0</v>
      </c>
      <c r="L96" s="219">
        <f>+'miljon SIT'!L96/0.00023964</f>
        <v>200300.450676014</v>
      </c>
      <c r="M96" s="64"/>
      <c r="N96" s="65"/>
      <c r="O96" s="66"/>
    </row>
    <row r="97" spans="1:15" ht="15.75" customHeight="1">
      <c r="A97" s="53"/>
      <c r="B97" s="40"/>
      <c r="C97" s="42"/>
      <c r="D97" s="43" t="s">
        <v>42</v>
      </c>
      <c r="E97" s="217">
        <f>+'miljon SIT'!E97/0.00023964</f>
        <v>0</v>
      </c>
      <c r="F97" s="218">
        <f>+'miljon SIT'!F97/0.00023964</f>
        <v>199883.15807043898</v>
      </c>
      <c r="G97" s="217">
        <f>+'miljon SIT'!G97/0.00023964</f>
        <v>0</v>
      </c>
      <c r="H97" s="218">
        <f>+'miljon SIT'!H97/0.00023964</f>
        <v>832081.4555166083</v>
      </c>
      <c r="I97" s="217">
        <f>+'miljon SIT'!I97/0.00023964</f>
        <v>0</v>
      </c>
      <c r="J97" s="218">
        <f>+'miljon SIT'!J97/0.00023964</f>
        <v>91804.37322650643</v>
      </c>
      <c r="K97" s="217">
        <f>+'miljon SIT'!K97/0.00023964</f>
        <v>0</v>
      </c>
      <c r="L97" s="219">
        <f>+'miljon SIT'!L97/0.00023964</f>
        <v>91804.37322650643</v>
      </c>
      <c r="M97" s="64"/>
      <c r="N97" s="65"/>
      <c r="O97" s="66"/>
    </row>
    <row r="98" spans="1:13" ht="15.75" customHeight="1">
      <c r="A98" s="53"/>
      <c r="B98" s="20"/>
      <c r="C98" s="44"/>
      <c r="D98" s="45" t="s">
        <v>43</v>
      </c>
      <c r="E98" s="217">
        <f>+'miljon SIT'!E98/0.00023964</f>
        <v>0</v>
      </c>
      <c r="F98" s="218">
        <f>+'miljon SIT'!F98/0.00023964</f>
        <v>68018.69470872976</v>
      </c>
      <c r="G98" s="217">
        <f>+'miljon SIT'!G98/0.00023964</f>
        <v>0</v>
      </c>
      <c r="H98" s="218">
        <f>+'miljon SIT'!H98/0.00023964</f>
        <v>68018.69470872976</v>
      </c>
      <c r="I98" s="217">
        <f>+'miljon SIT'!I98/0.00023964</f>
        <v>0</v>
      </c>
      <c r="J98" s="218">
        <f>+'miljon SIT'!J98/0.00023964</f>
        <v>50075.1126690035</v>
      </c>
      <c r="K98" s="217">
        <f>+'miljon SIT'!K98/0.00023964</f>
        <v>0</v>
      </c>
      <c r="L98" s="219">
        <f>+'miljon SIT'!L98/0.00023964</f>
        <v>41729.26055750292</v>
      </c>
      <c r="M98" s="67"/>
    </row>
    <row r="99" spans="1:13" ht="15.75" customHeight="1">
      <c r="A99" s="53"/>
      <c r="B99" s="20"/>
      <c r="C99" s="44"/>
      <c r="D99" s="29" t="s">
        <v>44</v>
      </c>
      <c r="E99" s="217">
        <f>+'miljon SIT'!E99/0.00023964</f>
        <v>0</v>
      </c>
      <c r="F99" s="218">
        <f>+'miljon SIT'!F99/0.00023964</f>
        <v>71774.32815890502</v>
      </c>
      <c r="G99" s="217">
        <f>+'miljon SIT'!G99/0.00023964</f>
        <v>0</v>
      </c>
      <c r="H99" s="218">
        <f>+'miljon SIT'!H99/0.00023964</f>
        <v>6259.389083625438</v>
      </c>
      <c r="I99" s="217">
        <f>+'miljon SIT'!I99/0.00023964</f>
        <v>0</v>
      </c>
      <c r="J99" s="218">
        <f>+'miljon SIT'!J99/0.00023964</f>
        <v>0</v>
      </c>
      <c r="K99" s="217">
        <f>+'miljon SIT'!K99/0.00023964</f>
        <v>0</v>
      </c>
      <c r="L99" s="219">
        <f>+'miljon SIT'!L99/0.00023964</f>
        <v>0</v>
      </c>
      <c r="M99" s="67"/>
    </row>
    <row r="100" spans="1:13" ht="15.75" customHeight="1">
      <c r="A100" s="53"/>
      <c r="B100" s="20"/>
      <c r="C100" s="44"/>
      <c r="D100" s="29" t="s">
        <v>45</v>
      </c>
      <c r="E100" s="217">
        <f>+'miljon SIT'!E100/0.00023964</f>
        <v>0</v>
      </c>
      <c r="F100" s="218">
        <f>+'miljon SIT'!F100/0.00023964</f>
        <v>5842.096478050408</v>
      </c>
      <c r="G100" s="217">
        <f>+'miljon SIT'!G100/0.00023964</f>
        <v>0</v>
      </c>
      <c r="H100" s="218">
        <f>+'miljon SIT'!H100/0.00023964</f>
        <v>199883.15807043898</v>
      </c>
      <c r="I100" s="217">
        <f>+'miljon SIT'!I100/0.00023964</f>
        <v>0</v>
      </c>
      <c r="J100" s="218">
        <f>+'miljon SIT'!J100/0.00023964</f>
        <v>72191.62076448006</v>
      </c>
      <c r="K100" s="217">
        <f>+'miljon SIT'!K100/0.00023964</f>
        <v>0</v>
      </c>
      <c r="L100" s="219">
        <f>+'miljon SIT'!L100/0.00023964</f>
        <v>62593.89083625438</v>
      </c>
      <c r="M100" s="67"/>
    </row>
    <row r="101" spans="1:13" ht="15.75" customHeight="1">
      <c r="A101" s="53"/>
      <c r="B101" s="20"/>
      <c r="C101" s="44"/>
      <c r="D101" s="29" t="s">
        <v>26</v>
      </c>
      <c r="E101" s="217">
        <f>+'miljon SIT'!E101/0.00023964</f>
        <v>0</v>
      </c>
      <c r="F101" s="218">
        <f>+'miljon SIT'!F101/0.00023964</f>
        <v>21281.922884326486</v>
      </c>
      <c r="G101" s="217">
        <f>+'miljon SIT'!G101/0.00023964</f>
        <v>0</v>
      </c>
      <c r="H101" s="218">
        <f>+'miljon SIT'!H101/0.00023964</f>
        <v>85127.69153730595</v>
      </c>
      <c r="I101" s="217">
        <f>+'miljon SIT'!I101/0.00023964</f>
        <v>0</v>
      </c>
      <c r="J101" s="218">
        <f>+'miljon SIT'!J101/0.00023964</f>
        <v>6259.389083625438</v>
      </c>
      <c r="K101" s="217">
        <f>+'miljon SIT'!K101/0.00023964</f>
        <v>0</v>
      </c>
      <c r="L101" s="219">
        <f>+'miljon SIT'!L101/0.00023964</f>
        <v>41729.26055750292</v>
      </c>
      <c r="M101" s="67"/>
    </row>
    <row r="102" spans="1:13" ht="15.75" customHeight="1">
      <c r="A102" s="53"/>
      <c r="B102" s="20"/>
      <c r="C102" s="44"/>
      <c r="D102" s="29" t="s">
        <v>46</v>
      </c>
      <c r="E102" s="217">
        <f>+'miljon SIT'!E102/0.00023964</f>
        <v>0</v>
      </c>
      <c r="F102" s="218">
        <f>+'miljon SIT'!F102/0.00023964</f>
        <v>0</v>
      </c>
      <c r="G102" s="217">
        <f>+'miljon SIT'!G102/0.00023964</f>
        <v>0</v>
      </c>
      <c r="H102" s="218">
        <f>+'miljon SIT'!H102/0.00023964</f>
        <v>85127.69153730595</v>
      </c>
      <c r="I102" s="217">
        <f>+'miljon SIT'!I102/0.00023964</f>
        <v>0</v>
      </c>
      <c r="J102" s="218">
        <f>+'miljon SIT'!J102/0.00023964</f>
        <v>0</v>
      </c>
      <c r="K102" s="217">
        <f>+'miljon SIT'!K102/0.00023964</f>
        <v>0</v>
      </c>
      <c r="L102" s="219">
        <f>+'miljon SIT'!L102/0.00023964</f>
        <v>20864.63027875146</v>
      </c>
      <c r="M102" s="67"/>
    </row>
    <row r="103" spans="1:13" ht="15.75" customHeight="1">
      <c r="A103" s="53"/>
      <c r="B103" s="20"/>
      <c r="C103" s="44"/>
      <c r="D103" s="20" t="s">
        <v>47</v>
      </c>
      <c r="E103" s="217">
        <f>+'miljon SIT'!E103/0.00023964</f>
        <v>0</v>
      </c>
      <c r="F103" s="218">
        <f>+'miljon SIT'!F103/0.00023964</f>
        <v>208646.3027875146</v>
      </c>
      <c r="G103" s="217">
        <f>+'miljon SIT'!G103/0.00023964</f>
        <v>0</v>
      </c>
      <c r="H103" s="218">
        <f>+'miljon SIT'!H103/0.00023964</f>
        <v>0</v>
      </c>
      <c r="I103" s="217">
        <f>+'miljon SIT'!I103/0.00023964</f>
        <v>0</v>
      </c>
      <c r="J103" s="218">
        <f>+'miljon SIT'!J103/0.00023964</f>
        <v>0</v>
      </c>
      <c r="K103" s="217">
        <f>+'miljon SIT'!K103/0.00023964</f>
        <v>0</v>
      </c>
      <c r="L103" s="219">
        <f>+'miljon SIT'!L103/0.00023964</f>
        <v>0</v>
      </c>
      <c r="M103" s="67"/>
    </row>
    <row r="104" spans="1:13" ht="15.75" customHeight="1">
      <c r="A104" s="53"/>
      <c r="B104" s="20"/>
      <c r="C104" s="44"/>
      <c r="D104" s="29" t="s">
        <v>48</v>
      </c>
      <c r="E104" s="217">
        <f>+'miljon SIT'!E104/0.00023964</f>
        <v>0</v>
      </c>
      <c r="F104" s="218">
        <f>+'miljon SIT'!F104/0.00023964</f>
        <v>8345.852111500584</v>
      </c>
      <c r="G104" s="217">
        <f>+'miljon SIT'!G104/0.00023964</f>
        <v>0</v>
      </c>
      <c r="H104" s="218">
        <f>+'miljon SIT'!H104/0.00023964</f>
        <v>129360.70772825905</v>
      </c>
      <c r="I104" s="217">
        <f>+'miljon SIT'!I104/0.00023964</f>
        <v>0</v>
      </c>
      <c r="J104" s="218">
        <f>+'miljon SIT'!J104/0.00023964</f>
        <v>91804.37322650643</v>
      </c>
      <c r="K104" s="217">
        <f>+'miljon SIT'!K104/0.00023964</f>
        <v>0</v>
      </c>
      <c r="L104" s="219">
        <f>+'miljon SIT'!L104/0.00023964</f>
        <v>104323.1513937573</v>
      </c>
      <c r="M104" s="67"/>
    </row>
    <row r="105" spans="1:15" s="85" customFormat="1" ht="15" customHeight="1">
      <c r="A105" s="80"/>
      <c r="B105" s="81"/>
      <c r="C105" s="18" t="s">
        <v>24</v>
      </c>
      <c r="D105" s="19"/>
      <c r="E105" s="209">
        <f>+'miljon SIT'!E105/0.00023964</f>
        <v>748622.9344016024</v>
      </c>
      <c r="F105" s="233">
        <f>+'miljon SIT'!F105/0.00023964</f>
        <v>1493907.5279586045</v>
      </c>
      <c r="G105" s="209">
        <f>+'miljon SIT'!G105/0.00023964</f>
        <v>1096227.6748456017</v>
      </c>
      <c r="H105" s="233">
        <f>+'miljon SIT'!H105/0.00023964</f>
        <v>993156.4012685695</v>
      </c>
      <c r="I105" s="209">
        <f>+'miljon SIT'!I105/0.00023964</f>
        <v>1420046.7367718245</v>
      </c>
      <c r="J105" s="233">
        <f>+'miljon SIT'!J105/0.00023964</f>
        <v>2599732.932732432</v>
      </c>
      <c r="K105" s="209">
        <f>+'miljon SIT'!K105/0.00023964</f>
        <v>1378317.4762143216</v>
      </c>
      <c r="L105" s="234">
        <f>+'miljon SIT'!L105/0.00023964</f>
        <v>2558003.672174929</v>
      </c>
      <c r="M105" s="82"/>
      <c r="N105" s="83"/>
      <c r="O105" s="84"/>
    </row>
    <row r="106" spans="1:18" s="7" customFormat="1" ht="15.75" customHeight="1">
      <c r="A106" s="58"/>
      <c r="B106" s="47"/>
      <c r="C106" s="44"/>
      <c r="D106" s="46" t="s">
        <v>54</v>
      </c>
      <c r="E106" s="217">
        <f>+'miljon SIT'!E106/0.00023964</f>
        <v>0</v>
      </c>
      <c r="F106" s="218">
        <f>+'miljon SIT'!F106/0.00023964</f>
        <v>0</v>
      </c>
      <c r="G106" s="217">
        <f>+'miljon SIT'!G106/0.00023964</f>
        <v>0</v>
      </c>
      <c r="H106" s="218">
        <f>+'miljon SIT'!H106/0.00023964</f>
        <v>0</v>
      </c>
      <c r="I106" s="217">
        <f>+'miljon SIT'!I106/0.00023964</f>
        <v>63845.768652979474</v>
      </c>
      <c r="J106" s="218">
        <f>+'miljon SIT'!J106/0.00023964</f>
        <v>575863.7956935402</v>
      </c>
      <c r="K106" s="217">
        <f>+'miljon SIT'!K106/0.00023964</f>
        <v>63845.768652979474</v>
      </c>
      <c r="L106" s="219">
        <f>+'miljon SIT'!L106/0.00023964</f>
        <v>575863.7956935402</v>
      </c>
      <c r="M106" s="67"/>
      <c r="N106" s="6"/>
      <c r="O106" s="10"/>
      <c r="P106" s="11"/>
      <c r="Q106" s="11"/>
      <c r="R106" s="11"/>
    </row>
    <row r="107" spans="1:18" s="7" customFormat="1" ht="15.75" customHeight="1">
      <c r="A107" s="58"/>
      <c r="B107" s="47"/>
      <c r="C107" s="44"/>
      <c r="D107" s="46" t="s">
        <v>50</v>
      </c>
      <c r="E107" s="217">
        <f>+'miljon SIT'!E107/0.00023964</f>
        <v>20864.63027875146</v>
      </c>
      <c r="F107" s="218">
        <f>+'miljon SIT'!F107/0.00023964</f>
        <v>484059.4224670339</v>
      </c>
      <c r="G107" s="217">
        <f>+'miljon SIT'!G107/0.00023964</f>
        <v>0</v>
      </c>
      <c r="H107" s="218">
        <f>+'miljon SIT'!H107/0.00023964</f>
        <v>0</v>
      </c>
      <c r="I107" s="217">
        <f>+'miljon SIT'!I107/0.00023964</f>
        <v>0</v>
      </c>
      <c r="J107" s="218">
        <f>+'miljon SIT'!J107/0.00023964</f>
        <v>0</v>
      </c>
      <c r="K107" s="217">
        <f>+'miljon SIT'!K107/0.00023964</f>
        <v>0</v>
      </c>
      <c r="L107" s="219">
        <f>+'miljon SIT'!L107/0.00023964</f>
        <v>0</v>
      </c>
      <c r="M107" s="67"/>
      <c r="N107" s="6"/>
      <c r="O107" s="10"/>
      <c r="P107" s="11"/>
      <c r="Q107" s="11"/>
      <c r="R107" s="11"/>
    </row>
    <row r="108" spans="1:18" s="7" customFormat="1" ht="15.75" customHeight="1">
      <c r="A108" s="58"/>
      <c r="B108" s="47"/>
      <c r="C108" s="44"/>
      <c r="D108" s="29" t="s">
        <v>49</v>
      </c>
      <c r="E108" s="217">
        <f>+'miljon SIT'!E108/0.00023964</f>
        <v>12518.778167250875</v>
      </c>
      <c r="F108" s="218">
        <f>+'miljon SIT'!F108/0.00023964</f>
        <v>179435.82039726255</v>
      </c>
      <c r="G108" s="217">
        <f>+'miljon SIT'!G108/0.00023964</f>
        <v>125187.78167250876</v>
      </c>
      <c r="H108" s="218">
        <f>+'miljon SIT'!H108/0.00023964</f>
        <v>166917.0422300117</v>
      </c>
      <c r="I108" s="217">
        <f>+'miljon SIT'!I108/0.00023964</f>
        <v>125187.78167250876</v>
      </c>
      <c r="J108" s="218">
        <f>+'miljon SIT'!J108/0.00023964</f>
        <v>41729.26055750292</v>
      </c>
      <c r="K108" s="217">
        <f>+'miljon SIT'!K108/0.00023964</f>
        <v>62593.89083625438</v>
      </c>
      <c r="L108" s="219">
        <f>+'miljon SIT'!L108/0.00023964</f>
        <v>41729.26055750292</v>
      </c>
      <c r="M108" s="67"/>
      <c r="N108" s="6"/>
      <c r="O108" s="10"/>
      <c r="P108" s="11"/>
      <c r="Q108" s="11"/>
      <c r="R108" s="11"/>
    </row>
    <row r="109" spans="1:18" s="7" customFormat="1" ht="15.75" customHeight="1">
      <c r="A109" s="58"/>
      <c r="B109" s="47"/>
      <c r="C109" s="44"/>
      <c r="D109" s="29" t="s">
        <v>52</v>
      </c>
      <c r="E109" s="217">
        <f>+'miljon SIT'!E109/0.00023964</f>
        <v>41729.26055750292</v>
      </c>
      <c r="F109" s="218">
        <f>+'miljon SIT'!F109/0.00023964</f>
        <v>0</v>
      </c>
      <c r="G109" s="217">
        <f>+'miljon SIT'!G109/0.00023964</f>
        <v>125187.78167250876</v>
      </c>
      <c r="H109" s="218">
        <f>+'miljon SIT'!H109/0.00023964</f>
        <v>208646.3027875146</v>
      </c>
      <c r="I109" s="217">
        <f>+'miljon SIT'!I109/0.00023964</f>
        <v>104323.1513937573</v>
      </c>
      <c r="J109" s="218">
        <f>+'miljon SIT'!J109/0.00023964</f>
        <v>62593.89083625438</v>
      </c>
      <c r="K109" s="217">
        <f>+'miljon SIT'!K109/0.00023964</f>
        <v>62593.89083625438</v>
      </c>
      <c r="L109" s="219">
        <f>+'miljon SIT'!L109/0.00023964</f>
        <v>41729.26055750292</v>
      </c>
      <c r="M109" s="67"/>
      <c r="N109" s="6"/>
      <c r="O109" s="10"/>
      <c r="P109" s="11"/>
      <c r="Q109" s="11"/>
      <c r="R109" s="11"/>
    </row>
    <row r="110" spans="1:18" s="7" customFormat="1" ht="15.75" customHeight="1">
      <c r="A110" s="58"/>
      <c r="B110" s="47"/>
      <c r="C110" s="44"/>
      <c r="D110" s="29" t="s">
        <v>53</v>
      </c>
      <c r="E110" s="217">
        <f>+'miljon SIT'!E110/0.00023964</f>
        <v>0</v>
      </c>
      <c r="F110" s="218">
        <f>+'miljon SIT'!F110/0.00023964</f>
        <v>0</v>
      </c>
      <c r="G110" s="217">
        <f>+'miljon SIT'!G110/0.00023964</f>
        <v>0</v>
      </c>
      <c r="H110" s="218">
        <f>+'miljon SIT'!H110/0.00023964</f>
        <v>0</v>
      </c>
      <c r="I110" s="217">
        <f>+'miljon SIT'!I110/0.00023964</f>
        <v>83458.52111500585</v>
      </c>
      <c r="J110" s="218">
        <f>+'miljon SIT'!J110/0.00023964</f>
        <v>41729.26055750292</v>
      </c>
      <c r="K110" s="217">
        <f>+'miljon SIT'!K110/0.00023964</f>
        <v>104323.1513937573</v>
      </c>
      <c r="L110" s="219">
        <f>+'miljon SIT'!L110/0.00023964</f>
        <v>62593.89083625438</v>
      </c>
      <c r="M110" s="67"/>
      <c r="N110" s="6"/>
      <c r="O110" s="10"/>
      <c r="P110" s="11"/>
      <c r="Q110" s="11"/>
      <c r="R110" s="11"/>
    </row>
    <row r="111" spans="1:18" s="7" customFormat="1" ht="15.75" customHeight="1">
      <c r="A111" s="58"/>
      <c r="B111" s="47"/>
      <c r="C111" s="44"/>
      <c r="D111" s="29" t="s">
        <v>51</v>
      </c>
      <c r="E111" s="217">
        <f>+'miljon SIT'!E111/0.00023964</f>
        <v>12518.778167250875</v>
      </c>
      <c r="F111" s="218">
        <f>+'miljon SIT'!F111/0.00023964</f>
        <v>242029.71123351695</v>
      </c>
      <c r="G111" s="217">
        <f>+'miljon SIT'!G111/0.00023964</f>
        <v>125187.78167250876</v>
      </c>
      <c r="H111" s="218">
        <f>+'miljon SIT'!H111/0.00023964</f>
        <v>62593.89083625438</v>
      </c>
      <c r="I111" s="217">
        <f>+'miljon SIT'!I111/0.00023964</f>
        <v>83458.52111500585</v>
      </c>
      <c r="J111" s="218">
        <f>+'miljon SIT'!J111/0.00023964</f>
        <v>41729.26055750292</v>
      </c>
      <c r="K111" s="217">
        <f>+'miljon SIT'!K111/0.00023964</f>
        <v>208646.3027875146</v>
      </c>
      <c r="L111" s="219">
        <f>+'miljon SIT'!L111/0.00023964</f>
        <v>83458.52111500585</v>
      </c>
      <c r="M111" s="67"/>
      <c r="N111" s="6"/>
      <c r="O111" s="10"/>
      <c r="P111" s="11"/>
      <c r="Q111" s="11"/>
      <c r="R111" s="11"/>
    </row>
    <row r="112" spans="1:18" s="7" customFormat="1" ht="15.75" customHeight="1">
      <c r="A112" s="58"/>
      <c r="B112" s="47"/>
      <c r="C112" s="44"/>
      <c r="D112" s="29" t="s">
        <v>95</v>
      </c>
      <c r="E112" s="217">
        <f>+'miljon SIT'!E112/0.00023964</f>
        <v>62593.89083625438</v>
      </c>
      <c r="F112" s="218">
        <f>+'miljon SIT'!F112/0.00023964</f>
        <v>187781.67250876315</v>
      </c>
      <c r="G112" s="217">
        <f>+'miljon SIT'!G112/0.00023964</f>
        <v>125187.78167250876</v>
      </c>
      <c r="H112" s="218">
        <f>+'miljon SIT'!H112/0.00023964</f>
        <v>250375.56334501752</v>
      </c>
      <c r="I112" s="217">
        <f>+'miljon SIT'!I112/0.00023964</f>
        <v>0</v>
      </c>
      <c r="J112" s="218">
        <f>+'miljon SIT'!J112/0.00023964</f>
        <v>0</v>
      </c>
      <c r="K112" s="217">
        <f>+'miljon SIT'!K112/0.00023964</f>
        <v>0</v>
      </c>
      <c r="L112" s="219">
        <f>+'miljon SIT'!L112/0.00023964</f>
        <v>0</v>
      </c>
      <c r="M112" s="67"/>
      <c r="N112" s="6"/>
      <c r="O112" s="10"/>
      <c r="P112" s="11"/>
      <c r="Q112" s="11"/>
      <c r="R112" s="11"/>
    </row>
    <row r="113" spans="1:18" s="7" customFormat="1" ht="15.75" customHeight="1">
      <c r="A113" s="58"/>
      <c r="B113" s="47"/>
      <c r="C113" s="44"/>
      <c r="D113" s="47" t="s">
        <v>27</v>
      </c>
      <c r="E113" s="217">
        <f>+'miljon SIT'!E113/0.00023964</f>
        <v>8345.852111500584</v>
      </c>
      <c r="F113" s="218">
        <f>+'miljon SIT'!F113/0.00023964</f>
        <v>116841.92956100818</v>
      </c>
      <c r="G113" s="217">
        <f>+'miljon SIT'!G113/0.00023964</f>
        <v>0</v>
      </c>
      <c r="H113" s="218">
        <f>+'miljon SIT'!H113/0.00023964</f>
        <v>0</v>
      </c>
      <c r="I113" s="217">
        <f>+'miljon SIT'!I113/0.00023964</f>
        <v>0</v>
      </c>
      <c r="J113" s="218">
        <f>+'miljon SIT'!J113/0.00023964</f>
        <v>0</v>
      </c>
      <c r="K113" s="217">
        <f>+'miljon SIT'!K113/0.00023964</f>
        <v>0</v>
      </c>
      <c r="L113" s="219">
        <f>+'miljon SIT'!L113/0.00023964</f>
        <v>0</v>
      </c>
      <c r="M113" s="67"/>
      <c r="N113" s="6"/>
      <c r="O113" s="10"/>
      <c r="P113" s="11"/>
      <c r="Q113" s="11"/>
      <c r="R113" s="11"/>
    </row>
    <row r="114" spans="1:18" s="7" customFormat="1" ht="15.75" customHeight="1">
      <c r="A114" s="58"/>
      <c r="B114" s="47"/>
      <c r="C114" s="44"/>
      <c r="D114" s="29" t="s">
        <v>96</v>
      </c>
      <c r="E114" s="217">
        <f>+'miljon SIT'!E114/0.00023964</f>
        <v>100984.81054915706</v>
      </c>
      <c r="F114" s="218">
        <f>+'miljon SIT'!F114/0.00023964</f>
        <v>95977.29928225672</v>
      </c>
      <c r="G114" s="217">
        <f>+'miljon SIT'!G114/0.00023964</f>
        <v>11266.90035052579</v>
      </c>
      <c r="H114" s="218">
        <f>+'miljon SIT'!H114/0.00023964</f>
        <v>75112.66900350526</v>
      </c>
      <c r="I114" s="217">
        <f>+'miljon SIT'!I114/0.00023964</f>
        <v>208646.3027875146</v>
      </c>
      <c r="J114" s="218">
        <f>+'miljon SIT'!J114/0.00023964</f>
        <v>125187.78167250876</v>
      </c>
      <c r="K114" s="217">
        <f>+'miljon SIT'!K114/0.00023964</f>
        <v>125187.78167250876</v>
      </c>
      <c r="L114" s="219">
        <f>+'miljon SIT'!L114/0.00023964</f>
        <v>41729.26055750292</v>
      </c>
      <c r="M114" s="67"/>
      <c r="N114" s="6"/>
      <c r="O114" s="10"/>
      <c r="P114" s="11"/>
      <c r="Q114" s="11"/>
      <c r="R114" s="11"/>
    </row>
    <row r="115" spans="1:18" s="7" customFormat="1" ht="15.75" customHeight="1">
      <c r="A115" s="58"/>
      <c r="B115" s="47"/>
      <c r="C115" s="44"/>
      <c r="D115" s="47" t="s">
        <v>28</v>
      </c>
      <c r="E115" s="217">
        <f>+'miljon SIT'!E115/0.00023964</f>
        <v>0</v>
      </c>
      <c r="F115" s="218">
        <f>+'miljon SIT'!F115/0.00023964</f>
        <v>0</v>
      </c>
      <c r="G115" s="217">
        <f>+'miljon SIT'!G115/0.00023964</f>
        <v>83458.52111500585</v>
      </c>
      <c r="H115" s="218">
        <f>+'miljon SIT'!H115/0.00023964</f>
        <v>62593.89083625438</v>
      </c>
      <c r="I115" s="217">
        <f>+'miljon SIT'!I115/0.00023964</f>
        <v>62593.89083625438</v>
      </c>
      <c r="J115" s="218">
        <f>+'miljon SIT'!J115/0.00023964</f>
        <v>0</v>
      </c>
      <c r="K115" s="217">
        <f>+'miljon SIT'!K115/0.00023964</f>
        <v>0</v>
      </c>
      <c r="L115" s="219">
        <f>+'miljon SIT'!L115/0.00023964</f>
        <v>0</v>
      </c>
      <c r="M115" s="67"/>
      <c r="N115" s="6"/>
      <c r="O115" s="10"/>
      <c r="P115" s="11"/>
      <c r="Q115" s="11"/>
      <c r="R115" s="11"/>
    </row>
    <row r="116" spans="1:18" s="7" customFormat="1" ht="15.75" customHeight="1">
      <c r="A116" s="58"/>
      <c r="B116" s="47"/>
      <c r="C116" s="44"/>
      <c r="D116" s="47" t="s">
        <v>34</v>
      </c>
      <c r="E116" s="217">
        <f>+'miljon SIT'!E116/0.00023964</f>
        <v>166917.0422300117</v>
      </c>
      <c r="F116" s="218">
        <f>+'miljon SIT'!F116/0.00023964</f>
        <v>83458.52111500585</v>
      </c>
      <c r="G116" s="217">
        <f>+'miljon SIT'!G116/0.00023964</f>
        <v>0</v>
      </c>
      <c r="H116" s="218">
        <f>+'miljon SIT'!H116/0.00023964</f>
        <v>0</v>
      </c>
      <c r="I116" s="217">
        <f>+'miljon SIT'!I116/0.00023964</f>
        <v>0</v>
      </c>
      <c r="J116" s="218">
        <f>+'miljon SIT'!J116/0.00023964</f>
        <v>0</v>
      </c>
      <c r="K116" s="217">
        <f>+'miljon SIT'!K116/0.00023964</f>
        <v>0</v>
      </c>
      <c r="L116" s="219">
        <f>+'miljon SIT'!L116/0.00023964</f>
        <v>0</v>
      </c>
      <c r="M116" s="67"/>
      <c r="N116" s="6"/>
      <c r="O116" s="10"/>
      <c r="P116" s="11"/>
      <c r="Q116" s="11"/>
      <c r="R116" s="11"/>
    </row>
    <row r="117" spans="1:18" s="7" customFormat="1" ht="15.75" customHeight="1">
      <c r="A117" s="58"/>
      <c r="B117" s="47"/>
      <c r="C117" s="44"/>
      <c r="D117" s="47" t="s">
        <v>36</v>
      </c>
      <c r="E117" s="217">
        <f>+'miljon SIT'!E117/0.00023964</f>
        <v>0</v>
      </c>
      <c r="F117" s="218">
        <f>+'miljon SIT'!F117/0.00023964</f>
        <v>41729.26055750292</v>
      </c>
      <c r="G117" s="217">
        <f>+'miljon SIT'!G117/0.00023964</f>
        <v>187781.67250876315</v>
      </c>
      <c r="H117" s="218">
        <f>+'miljon SIT'!H117/0.00023964</f>
        <v>166917.0422300117</v>
      </c>
      <c r="I117" s="217">
        <f>+'miljon SIT'!I117/0.00023964</f>
        <v>41729.26055750292</v>
      </c>
      <c r="J117" s="218">
        <f>+'miljon SIT'!J117/0.00023964</f>
        <v>41729.26055750292</v>
      </c>
      <c r="K117" s="217">
        <f>+'miljon SIT'!K117/0.00023964</f>
        <v>83458.52111500585</v>
      </c>
      <c r="L117" s="219">
        <f>+'miljon SIT'!L117/0.00023964</f>
        <v>41729.26055750292</v>
      </c>
      <c r="M117" s="67"/>
      <c r="N117" s="6"/>
      <c r="O117" s="10"/>
      <c r="P117" s="11"/>
      <c r="Q117" s="11"/>
      <c r="R117" s="11"/>
    </row>
    <row r="118" spans="1:18" s="7" customFormat="1" ht="15.75" customHeight="1">
      <c r="A118" s="58"/>
      <c r="B118" s="47"/>
      <c r="C118" s="44"/>
      <c r="D118" s="29" t="s">
        <v>7</v>
      </c>
      <c r="E118" s="217">
        <f>+'miljon SIT'!E118/0.00023964</f>
        <v>0</v>
      </c>
      <c r="F118" s="218">
        <f>+'miljon SIT'!F118/0.00023964</f>
        <v>0</v>
      </c>
      <c r="G118" s="217">
        <f>+'miljon SIT'!G118/0.00023964</f>
        <v>0</v>
      </c>
      <c r="H118" s="218">
        <f>+'miljon SIT'!H118/0.00023964</f>
        <v>0</v>
      </c>
      <c r="I118" s="217">
        <f>+'miljon SIT'!I118/0.00023964</f>
        <v>417292.6055750292</v>
      </c>
      <c r="J118" s="218">
        <f>+'miljon SIT'!J118/0.00023964</f>
        <v>1669170.4223001169</v>
      </c>
      <c r="K118" s="217">
        <f>+'miljon SIT'!K118/0.00023964</f>
        <v>333834.0844600234</v>
      </c>
      <c r="L118" s="219">
        <f>+'miljon SIT'!L118/0.00023964</f>
        <v>1669170.4223001169</v>
      </c>
      <c r="M118" s="67"/>
      <c r="N118" s="6"/>
      <c r="O118" s="10"/>
      <c r="P118" s="11"/>
      <c r="Q118" s="11"/>
      <c r="R118" s="11"/>
    </row>
    <row r="119" spans="1:18" s="7" customFormat="1" ht="15.75" customHeight="1">
      <c r="A119" s="58"/>
      <c r="B119" s="47"/>
      <c r="C119" s="44"/>
      <c r="D119" s="43" t="s">
        <v>109</v>
      </c>
      <c r="E119" s="217">
        <f>+'miljon SIT'!E119/0.00023964</f>
        <v>0</v>
      </c>
      <c r="F119" s="218">
        <f>+'miljon SIT'!F119/0.00023964</f>
        <v>62593.89083625438</v>
      </c>
      <c r="G119" s="217">
        <f>+'miljon SIT'!G119/0.00023964</f>
        <v>0</v>
      </c>
      <c r="H119" s="218">
        <f>+'miljon SIT'!H119/0.00023964</f>
        <v>0</v>
      </c>
      <c r="I119" s="217">
        <f>+'miljon SIT'!I119/0.00023964</f>
        <v>0</v>
      </c>
      <c r="J119" s="218">
        <f>+'miljon SIT'!J119/0.00023964</f>
        <v>0</v>
      </c>
      <c r="K119" s="217">
        <f>+'miljon SIT'!K119/0.00023964</f>
        <v>0</v>
      </c>
      <c r="L119" s="219">
        <f>+'miljon SIT'!L119/0.00023964</f>
        <v>0</v>
      </c>
      <c r="M119" s="67"/>
      <c r="N119" s="6"/>
      <c r="O119" s="10"/>
      <c r="P119" s="11"/>
      <c r="Q119" s="11"/>
      <c r="R119" s="11"/>
    </row>
    <row r="120" spans="1:18" s="7" customFormat="1" ht="15.75" customHeight="1">
      <c r="A120" s="58"/>
      <c r="B120" s="47"/>
      <c r="C120" s="44"/>
      <c r="D120" s="43" t="s">
        <v>55</v>
      </c>
      <c r="E120" s="217">
        <f>+'miljon SIT'!E120/0.00023964</f>
        <v>20864.63027875146</v>
      </c>
      <c r="F120" s="218">
        <f>+'miljon SIT'!F120/0.00023964</f>
        <v>0</v>
      </c>
      <c r="G120" s="217">
        <f>+'miljon SIT'!G120/0.00023964</f>
        <v>20864.63027875146</v>
      </c>
      <c r="H120" s="218">
        <f>+'miljon SIT'!H120/0.00023964</f>
        <v>0</v>
      </c>
      <c r="I120" s="217">
        <f>+'miljon SIT'!I120/0.00023964</f>
        <v>20864.63027875146</v>
      </c>
      <c r="J120" s="218">
        <f>+'miljon SIT'!J120/0.00023964</f>
        <v>0</v>
      </c>
      <c r="K120" s="217">
        <f>+'miljon SIT'!K120/0.00023964</f>
        <v>41729.26055750292</v>
      </c>
      <c r="L120" s="219">
        <f>+'miljon SIT'!L120/0.00023964</f>
        <v>0</v>
      </c>
      <c r="M120" s="67"/>
      <c r="N120" s="6"/>
      <c r="O120" s="10"/>
      <c r="P120" s="11"/>
      <c r="Q120" s="11"/>
      <c r="R120" s="11"/>
    </row>
    <row r="121" spans="1:18" s="7" customFormat="1" ht="15.75" customHeight="1">
      <c r="A121" s="58"/>
      <c r="B121" s="20"/>
      <c r="C121" s="44"/>
      <c r="D121" s="43" t="s">
        <v>65</v>
      </c>
      <c r="E121" s="217">
        <f>+'miljon SIT'!E121/0.00023964</f>
        <v>0</v>
      </c>
      <c r="F121" s="218">
        <f>+'miljon SIT'!F121/0.00023964</f>
        <v>0</v>
      </c>
      <c r="G121" s="217">
        <f>+'miljon SIT'!G121/0.00023964</f>
        <v>0</v>
      </c>
      <c r="H121" s="218">
        <f>+'miljon SIT'!H121/0.00023964</f>
        <v>0</v>
      </c>
      <c r="I121" s="217">
        <f>+'miljon SIT'!I121/0.00023964</f>
        <v>62593.89083625438</v>
      </c>
      <c r="J121" s="218">
        <f>+'miljon SIT'!J121/0.00023964</f>
        <v>0</v>
      </c>
      <c r="K121" s="217">
        <f>+'miljon SIT'!K121/0.00023964</f>
        <v>146052.41195126023</v>
      </c>
      <c r="L121" s="219">
        <f>+'miljon SIT'!L121/0.00023964</f>
        <v>0</v>
      </c>
      <c r="M121" s="67"/>
      <c r="N121" s="6"/>
      <c r="O121" s="10"/>
      <c r="P121" s="11"/>
      <c r="Q121" s="11"/>
      <c r="R121" s="11"/>
    </row>
    <row r="122" spans="1:18" s="7" customFormat="1" ht="15.75" customHeight="1">
      <c r="A122" s="58"/>
      <c r="B122" s="20"/>
      <c r="C122" s="44"/>
      <c r="D122" s="43" t="s">
        <v>56</v>
      </c>
      <c r="E122" s="217">
        <f>+'miljon SIT'!E122/0.00023964</f>
        <v>301285.2612251711</v>
      </c>
      <c r="F122" s="218">
        <f>+'miljon SIT'!F122/0.00023964</f>
        <v>0</v>
      </c>
      <c r="G122" s="217">
        <f>+'miljon SIT'!G122/0.00023964</f>
        <v>292104.82390252047</v>
      </c>
      <c r="H122" s="218">
        <f>+'miljon SIT'!H122/0.00023964</f>
        <v>0</v>
      </c>
      <c r="I122" s="217">
        <f>+'miljon SIT'!I122/0.00023964</f>
        <v>146052.41195126023</v>
      </c>
      <c r="J122" s="218">
        <f>+'miljon SIT'!J122/0.00023964</f>
        <v>0</v>
      </c>
      <c r="K122" s="217">
        <f>+'miljon SIT'!K122/0.00023964</f>
        <v>146052.41195126023</v>
      </c>
      <c r="L122" s="219">
        <f>+'miljon SIT'!L122/0.00023964</f>
        <v>0</v>
      </c>
      <c r="M122" s="67"/>
      <c r="N122" s="6"/>
      <c r="O122" s="10"/>
      <c r="P122" s="11"/>
      <c r="Q122" s="11"/>
      <c r="R122" s="11"/>
    </row>
    <row r="123" spans="1:13" ht="15.75" customHeight="1">
      <c r="A123" s="52" t="s">
        <v>0</v>
      </c>
      <c r="B123" s="59"/>
      <c r="C123" s="22"/>
      <c r="D123" s="22"/>
      <c r="E123" s="203">
        <f>+'miljon SIT'!E123/0.00023964</f>
        <v>2929394.091136705</v>
      </c>
      <c r="F123" s="220">
        <f>+'miljon SIT'!F123/0.00023964</f>
        <v>0</v>
      </c>
      <c r="G123" s="203">
        <f>+'miljon SIT'!G123/0.00023964</f>
        <v>3838674.6786846938</v>
      </c>
      <c r="H123" s="220">
        <f>+'miljon SIT'!H123/0.00023964</f>
        <v>2445334.6686696713</v>
      </c>
      <c r="I123" s="203">
        <f>+'miljon SIT'!I123/0.00023964</f>
        <v>3432231.6808546153</v>
      </c>
      <c r="J123" s="220">
        <f>+'miljon SIT'!J123/0.00023964</f>
        <v>3609581.038224003</v>
      </c>
      <c r="K123" s="241">
        <f>+'miljon SIT'!K123/0.00023964</f>
        <v>3040393.924219663</v>
      </c>
      <c r="L123" s="221">
        <f>+'miljon SIT'!L123/0.00023964</f>
        <v>3501084.9607744953</v>
      </c>
      <c r="M123" s="6"/>
    </row>
    <row r="124" spans="1:15" s="5" customFormat="1" ht="15.75" customHeight="1">
      <c r="A124" s="56"/>
      <c r="B124" s="16" t="s">
        <v>1</v>
      </c>
      <c r="C124" s="16"/>
      <c r="D124" s="16"/>
      <c r="E124" s="206">
        <f>+'miljon SIT'!E124/0.00023964</f>
        <v>1927891.837756635</v>
      </c>
      <c r="F124" s="207">
        <f>+'miljon SIT'!F124/0.00023964</f>
        <v>0</v>
      </c>
      <c r="G124" s="206">
        <f>+'miljon SIT'!G124/0.00023964</f>
        <v>2378150.5591720915</v>
      </c>
      <c r="H124" s="207">
        <f>+'miljon SIT'!H124/0.00023964</f>
        <v>2445334.6686696713</v>
      </c>
      <c r="I124" s="206">
        <f>+'miljon SIT'!I124/0.00023964</f>
        <v>1888249.0402270071</v>
      </c>
      <c r="J124" s="207">
        <f>+'miljon SIT'!J124/0.00023964</f>
        <v>3609581.038224003</v>
      </c>
      <c r="K124" s="240">
        <f>+'miljon SIT'!K124/0.00023964</f>
        <v>1496411.2835920549</v>
      </c>
      <c r="L124" s="208">
        <f>+'miljon SIT'!L124/0.00023964</f>
        <v>3501084.9607744953</v>
      </c>
      <c r="M124" s="64"/>
      <c r="N124" s="65"/>
      <c r="O124" s="66"/>
    </row>
    <row r="125" spans="1:15" s="85" customFormat="1" ht="15" customHeight="1">
      <c r="A125" s="80"/>
      <c r="B125" s="81"/>
      <c r="C125" s="18" t="s">
        <v>2</v>
      </c>
      <c r="D125" s="19"/>
      <c r="E125" s="209">
        <f>+'miljon SIT'!E125/0.00023964</f>
        <v>1531463.8624603571</v>
      </c>
      <c r="F125" s="233">
        <f>+'miljon SIT'!F125/0.00023964</f>
        <v>0</v>
      </c>
      <c r="G125" s="209">
        <f>+'miljon SIT'!G125/0.00023964</f>
        <v>2048489.4007678183</v>
      </c>
      <c r="H125" s="233">
        <f>+'miljon SIT'!H125/0.00023964</f>
        <v>2445334.6686696713</v>
      </c>
      <c r="I125" s="209">
        <f>+'miljon SIT'!I125/0.00023964</f>
        <v>1637873.4768819897</v>
      </c>
      <c r="J125" s="233">
        <f>+'miljon SIT'!J125/0.00023964</f>
        <v>3609581.038224003</v>
      </c>
      <c r="K125" s="209">
        <f>+'miljon SIT'!K125/0.00023964</f>
        <v>1246035.7202470372</v>
      </c>
      <c r="L125" s="234">
        <f>+'miljon SIT'!L125/0.00023964</f>
        <v>3501084.9607744953</v>
      </c>
      <c r="M125" s="82"/>
      <c r="N125" s="83"/>
      <c r="O125" s="84"/>
    </row>
    <row r="126" spans="1:13" ht="15.75" customHeight="1">
      <c r="A126" s="53"/>
      <c r="B126" s="20"/>
      <c r="C126" s="44"/>
      <c r="D126" s="48" t="s">
        <v>57</v>
      </c>
      <c r="E126" s="217">
        <f>+'miljon SIT'!E126/0.00023964</f>
        <v>0</v>
      </c>
      <c r="F126" s="218">
        <f>+'miljon SIT'!F126/0.00023964</f>
        <v>0</v>
      </c>
      <c r="G126" s="217">
        <f>+'miljon SIT'!G126/0.00023964</f>
        <v>58420.96478050409</v>
      </c>
      <c r="H126" s="218">
        <f>+'miljon SIT'!H126/0.00023964</f>
        <v>0</v>
      </c>
      <c r="I126" s="217">
        <f>+'miljon SIT'!I126/0.00023964</f>
        <v>154398.2640627608</v>
      </c>
      <c r="J126" s="218">
        <f>+'miljon SIT'!J126/0.00023964</f>
        <v>0</v>
      </c>
      <c r="K126" s="217">
        <f>+'miljon SIT'!K126/0.00023964</f>
        <v>200300.450676014</v>
      </c>
      <c r="L126" s="219">
        <f>+'miljon SIT'!L126/0.00023964</f>
        <v>0</v>
      </c>
      <c r="M126" s="67"/>
    </row>
    <row r="127" spans="1:13" ht="15.75" customHeight="1">
      <c r="A127" s="53"/>
      <c r="B127" s="20"/>
      <c r="C127" s="44"/>
      <c r="D127" s="48" t="s">
        <v>97</v>
      </c>
      <c r="E127" s="217">
        <f>+'miljon SIT'!E127/0.00023964</f>
        <v>20864.63027875146</v>
      </c>
      <c r="F127" s="218">
        <f>+'miljon SIT'!F127/0.00023964</f>
        <v>0</v>
      </c>
      <c r="G127" s="217">
        <f>+'miljon SIT'!G127/0.00023964</f>
        <v>246202.63728926724</v>
      </c>
      <c r="H127" s="218">
        <f>+'miljon SIT'!H127/0.00023964</f>
        <v>2445334.6686696713</v>
      </c>
      <c r="I127" s="217">
        <f>+'miljon SIT'!I127/0.00023964</f>
        <v>404773.82740777836</v>
      </c>
      <c r="J127" s="218">
        <f>+'miljon SIT'!J127/0.00023964</f>
        <v>3609581.038224003</v>
      </c>
      <c r="K127" s="217">
        <f>+'miljon SIT'!K127/0.00023964</f>
        <v>392255.04924052744</v>
      </c>
      <c r="L127" s="219">
        <f>+'miljon SIT'!L127/0.00023964</f>
        <v>3501084.9607744953</v>
      </c>
      <c r="M127" s="73"/>
    </row>
    <row r="128" spans="1:13" ht="15.75" customHeight="1">
      <c r="A128" s="53"/>
      <c r="B128" s="20"/>
      <c r="C128" s="44"/>
      <c r="D128" s="48" t="s">
        <v>29</v>
      </c>
      <c r="E128" s="217">
        <f>+'miljon SIT'!E128/0.00023964</f>
        <v>12518.778167250875</v>
      </c>
      <c r="F128" s="218">
        <f>+'miljon SIT'!F128/0.00023964</f>
        <v>0</v>
      </c>
      <c r="G128" s="217">
        <f>+'miljon SIT'!G128/0.00023964</f>
        <v>0</v>
      </c>
      <c r="H128" s="218">
        <f>+'miljon SIT'!H128/0.00023964</f>
        <v>0</v>
      </c>
      <c r="I128" s="217">
        <f>+'miljon SIT'!I128/0.00023964</f>
        <v>73026.20597563012</v>
      </c>
      <c r="J128" s="218">
        <f>+'miljon SIT'!J128/0.00023964</f>
        <v>0</v>
      </c>
      <c r="K128" s="217">
        <f>+'miljon SIT'!K128/0.00023964</f>
        <v>31296.94541812719</v>
      </c>
      <c r="L128" s="219">
        <f>+'miljon SIT'!L128/0.00023964</f>
        <v>0</v>
      </c>
      <c r="M128" s="67"/>
    </row>
    <row r="129" spans="1:13" ht="15.75" customHeight="1">
      <c r="A129" s="53"/>
      <c r="B129" s="20"/>
      <c r="C129" s="44"/>
      <c r="D129" s="48" t="s">
        <v>41</v>
      </c>
      <c r="E129" s="217">
        <f>+'miljon SIT'!E129/0.00023964</f>
        <v>0</v>
      </c>
      <c r="F129" s="218">
        <f>+'miljon SIT'!F129/0.00023964</f>
        <v>0</v>
      </c>
      <c r="G129" s="217">
        <f>+'miljon SIT'!G129/0.00023964</f>
        <v>0</v>
      </c>
      <c r="H129" s="218">
        <f>+'miljon SIT'!H129/0.00023964</f>
        <v>0</v>
      </c>
      <c r="I129" s="217">
        <f>+'miljon SIT'!I129/0.00023964</f>
        <v>125187.78167250876</v>
      </c>
      <c r="J129" s="218">
        <f>+'miljon SIT'!J129/0.00023964</f>
        <v>0</v>
      </c>
      <c r="K129" s="217">
        <f>+'miljon SIT'!K129/0.00023964</f>
        <v>208646.3027875146</v>
      </c>
      <c r="L129" s="219">
        <f>+'miljon SIT'!L129/0.00023964</f>
        <v>0</v>
      </c>
      <c r="M129" s="67"/>
    </row>
    <row r="130" spans="1:13" ht="15.75" customHeight="1">
      <c r="A130" s="53"/>
      <c r="B130" s="20"/>
      <c r="C130" s="44"/>
      <c r="D130" s="48" t="s">
        <v>98</v>
      </c>
      <c r="E130" s="217">
        <f>+'miljon SIT'!E130/0.00023964</f>
        <v>166917.0422300117</v>
      </c>
      <c r="F130" s="218">
        <f>+'miljon SIT'!F130/0.00023964</f>
        <v>0</v>
      </c>
      <c r="G130" s="217">
        <f>+'miljon SIT'!G130/0.00023964</f>
        <v>396427.9752962777</v>
      </c>
      <c r="H130" s="218">
        <f>+'miljon SIT'!H130/0.00023964</f>
        <v>0</v>
      </c>
      <c r="I130" s="217">
        <f>+'miljon SIT'!I130/0.00023964</f>
        <v>25037.55633450175</v>
      </c>
      <c r="J130" s="218">
        <f>+'miljon SIT'!J130/0.00023964</f>
        <v>0</v>
      </c>
      <c r="K130" s="217">
        <f>+'miljon SIT'!K130/0.00023964</f>
        <v>30045.067601402105</v>
      </c>
      <c r="L130" s="219">
        <f>+'miljon SIT'!L130/0.00023964</f>
        <v>0</v>
      </c>
      <c r="M130" s="67"/>
    </row>
    <row r="131" spans="1:13" ht="15.75" customHeight="1">
      <c r="A131" s="53"/>
      <c r="B131" s="20"/>
      <c r="C131" s="44"/>
      <c r="D131" s="48" t="s">
        <v>99</v>
      </c>
      <c r="E131" s="217">
        <f>+'miljon SIT'!E131/0.00023964</f>
        <v>52161.57569687865</v>
      </c>
      <c r="F131" s="218">
        <f>+'miljon SIT'!F131/0.00023964</f>
        <v>0</v>
      </c>
      <c r="G131" s="217">
        <f>+'miljon SIT'!G131/0.00023964</f>
        <v>91804.37322650643</v>
      </c>
      <c r="H131" s="218">
        <f>+'miljon SIT'!H131/0.00023964</f>
        <v>0</v>
      </c>
      <c r="I131" s="217">
        <f>+'miljon SIT'!I131/0.00023964</f>
        <v>41729.26055750292</v>
      </c>
      <c r="J131" s="218">
        <f>+'miljon SIT'!J131/0.00023964</f>
        <v>0</v>
      </c>
      <c r="K131" s="217">
        <f>+'miljon SIT'!K131/0.00023964</f>
        <v>0</v>
      </c>
      <c r="L131" s="219">
        <f>+'miljon SIT'!L131/0.00023964</f>
        <v>0</v>
      </c>
      <c r="M131" s="67"/>
    </row>
    <row r="132" spans="1:13" ht="15.75" customHeight="1">
      <c r="A132" s="53"/>
      <c r="B132" s="20"/>
      <c r="C132" s="44"/>
      <c r="D132" s="48" t="s">
        <v>100</v>
      </c>
      <c r="E132" s="217">
        <f>+'miljon SIT'!E132/0.00023964</f>
        <v>125187.78167250876</v>
      </c>
      <c r="F132" s="218">
        <f>+'miljon SIT'!F132/0.00023964</f>
        <v>0</v>
      </c>
      <c r="G132" s="217">
        <f>+'miljon SIT'!G132/0.00023964</f>
        <v>83458.52111500585</v>
      </c>
      <c r="H132" s="218">
        <f>+'miljon SIT'!H132/0.00023964</f>
        <v>0</v>
      </c>
      <c r="I132" s="217">
        <f>+'miljon SIT'!I132/0.00023964</f>
        <v>62593.89083625438</v>
      </c>
      <c r="J132" s="218">
        <f>+'miljon SIT'!J132/0.00023964</f>
        <v>0</v>
      </c>
      <c r="K132" s="217">
        <f>+'miljon SIT'!K132/0.00023964</f>
        <v>0</v>
      </c>
      <c r="L132" s="219">
        <f>+'miljon SIT'!L132/0.00023964</f>
        <v>0</v>
      </c>
      <c r="M132" s="67"/>
    </row>
    <row r="133" spans="1:13" ht="15.75" customHeight="1">
      <c r="A133" s="53"/>
      <c r="B133" s="20"/>
      <c r="C133" s="44"/>
      <c r="D133" s="48" t="s">
        <v>30</v>
      </c>
      <c r="E133" s="217">
        <f>+'miljon SIT'!E133/0.00023964</f>
        <v>41729.26055750292</v>
      </c>
      <c r="F133" s="218">
        <f>+'miljon SIT'!F133/0.00023964</f>
        <v>0</v>
      </c>
      <c r="G133" s="217">
        <f>+'miljon SIT'!G133/0.00023964</f>
        <v>50075.1126690035</v>
      </c>
      <c r="H133" s="218">
        <f>+'miljon SIT'!H133/0.00023964</f>
        <v>0</v>
      </c>
      <c r="I133" s="217">
        <f>+'miljon SIT'!I133/0.00023964</f>
        <v>104323.1513937573</v>
      </c>
      <c r="J133" s="218">
        <f>+'miljon SIT'!J133/0.00023964</f>
        <v>0</v>
      </c>
      <c r="K133" s="217">
        <f>+'miljon SIT'!K133/0.00023964</f>
        <v>15022.533800701052</v>
      </c>
      <c r="L133" s="219">
        <f>+'miljon SIT'!L133/0.00023964</f>
        <v>0</v>
      </c>
      <c r="M133" s="67"/>
    </row>
    <row r="134" spans="1:13" ht="15.75" customHeight="1">
      <c r="A134" s="53"/>
      <c r="B134" s="20"/>
      <c r="C134" s="44"/>
      <c r="D134" s="48" t="s">
        <v>31</v>
      </c>
      <c r="E134" s="217">
        <f>+'miljon SIT'!E134/0.00023964</f>
        <v>166917.0422300117</v>
      </c>
      <c r="F134" s="218">
        <f>+'miljon SIT'!F134/0.00023964</f>
        <v>0</v>
      </c>
      <c r="G134" s="217">
        <f>+'miljon SIT'!G134/0.00023964</f>
        <v>125187.78167250876</v>
      </c>
      <c r="H134" s="218">
        <f>+'miljon SIT'!H134/0.00023964</f>
        <v>0</v>
      </c>
      <c r="I134" s="217">
        <f>+'miljon SIT'!I134/0.00023964</f>
        <v>83458.52111500585</v>
      </c>
      <c r="J134" s="218">
        <f>+'miljon SIT'!J134/0.00023964</f>
        <v>0</v>
      </c>
      <c r="K134" s="217">
        <f>+'miljon SIT'!K134/0.00023964</f>
        <v>27124.019362376897</v>
      </c>
      <c r="L134" s="219">
        <f>+'miljon SIT'!L134/0.00023964</f>
        <v>0</v>
      </c>
      <c r="M134" s="67"/>
    </row>
    <row r="135" spans="1:13" ht="15.75" customHeight="1">
      <c r="A135" s="53"/>
      <c r="B135" s="20"/>
      <c r="C135" s="44"/>
      <c r="D135" s="48" t="s">
        <v>64</v>
      </c>
      <c r="E135" s="217">
        <f>+'miljon SIT'!E135/0.00023964</f>
        <v>0</v>
      </c>
      <c r="F135" s="218">
        <f>+'miljon SIT'!F135/0.00023964</f>
        <v>0</v>
      </c>
      <c r="G135" s="217">
        <f>+'miljon SIT'!G135/0.00023964</f>
        <v>62593.89083625438</v>
      </c>
      <c r="H135" s="218">
        <f>+'miljon SIT'!H135/0.00023964</f>
        <v>0</v>
      </c>
      <c r="I135" s="217">
        <f>+'miljon SIT'!I135/0.00023964</f>
        <v>104323.1513937573</v>
      </c>
      <c r="J135" s="218">
        <f>+'miljon SIT'!J135/0.00023964</f>
        <v>0</v>
      </c>
      <c r="K135" s="217">
        <f>+'miljon SIT'!K135/0.00023964</f>
        <v>30879.65281255216</v>
      </c>
      <c r="L135" s="219">
        <f>+'miljon SIT'!L135/0.00023964</f>
        <v>0</v>
      </c>
      <c r="M135" s="67"/>
    </row>
    <row r="136" spans="1:13" ht="15.75" customHeight="1">
      <c r="A136" s="53"/>
      <c r="B136" s="20"/>
      <c r="C136" s="44"/>
      <c r="D136" s="48" t="s">
        <v>10</v>
      </c>
      <c r="E136" s="217">
        <f>+'miljon SIT'!E136/0.00023964</f>
        <v>191954.59856451344</v>
      </c>
      <c r="F136" s="218">
        <f>+'miljon SIT'!F136/0.00023964</f>
        <v>0</v>
      </c>
      <c r="G136" s="217">
        <f>+'miljon SIT'!G136/0.00023964</f>
        <v>87631.44717075613</v>
      </c>
      <c r="H136" s="218">
        <f>+'miljon SIT'!H136/0.00023964</f>
        <v>0</v>
      </c>
      <c r="I136" s="217">
        <f>+'miljon SIT'!I136/0.00023964</f>
        <v>0</v>
      </c>
      <c r="J136" s="218">
        <f>+'miljon SIT'!J136/0.00023964</f>
        <v>0</v>
      </c>
      <c r="K136" s="217">
        <f>+'miljon SIT'!K136/0.00023964</f>
        <v>0</v>
      </c>
      <c r="L136" s="219">
        <f>+'miljon SIT'!L136/0.00023964</f>
        <v>0</v>
      </c>
      <c r="M136" s="67"/>
    </row>
    <row r="137" spans="1:13" ht="15.75" customHeight="1">
      <c r="A137" s="53"/>
      <c r="B137" s="20"/>
      <c r="C137" s="44"/>
      <c r="D137" s="47" t="s">
        <v>33</v>
      </c>
      <c r="E137" s="217">
        <f>+'miljon SIT'!E137/0.00023964</f>
        <v>0</v>
      </c>
      <c r="F137" s="218">
        <f>+'miljon SIT'!F137/0.00023964</f>
        <v>0</v>
      </c>
      <c r="G137" s="217">
        <f>+'miljon SIT'!G137/0.00023964</f>
        <v>0</v>
      </c>
      <c r="H137" s="218">
        <f>+'miljon SIT'!H137/0.00023964</f>
        <v>0</v>
      </c>
      <c r="I137" s="217">
        <f>+'miljon SIT'!I137/0.00023964</f>
        <v>0</v>
      </c>
      <c r="J137" s="218">
        <f>+'miljon SIT'!J137/0.00023964</f>
        <v>0</v>
      </c>
      <c r="K137" s="217">
        <f>+'miljon SIT'!K137/0.00023964</f>
        <v>30879.65281255216</v>
      </c>
      <c r="L137" s="219">
        <f>+'miljon SIT'!L137/0.00023964</f>
        <v>0</v>
      </c>
      <c r="M137" s="67"/>
    </row>
    <row r="138" spans="1:13" ht="15.75" customHeight="1">
      <c r="A138" s="53"/>
      <c r="B138" s="20"/>
      <c r="C138" s="44"/>
      <c r="D138" s="48" t="s">
        <v>37</v>
      </c>
      <c r="E138" s="217">
        <f>+'miljon SIT'!E138/0.00023964</f>
        <v>0</v>
      </c>
      <c r="F138" s="218">
        <f>+'miljon SIT'!F138/0.00023964</f>
        <v>0</v>
      </c>
      <c r="G138" s="217">
        <f>+'miljon SIT'!G138/0.00023964</f>
        <v>20864.63027875146</v>
      </c>
      <c r="H138" s="218">
        <f>+'miljon SIT'!H138/0.00023964</f>
        <v>0</v>
      </c>
      <c r="I138" s="217">
        <f>+'miljon SIT'!I138/0.00023964</f>
        <v>62593.89083625438</v>
      </c>
      <c r="J138" s="218">
        <f>+'miljon SIT'!J138/0.00023964</f>
        <v>0</v>
      </c>
      <c r="K138" s="217">
        <f>+'miljon SIT'!K138/0.00023964</f>
        <v>0</v>
      </c>
      <c r="L138" s="219">
        <f>+'miljon SIT'!L138/0.00023964</f>
        <v>0</v>
      </c>
      <c r="M138" s="67"/>
    </row>
    <row r="139" spans="1:13" ht="15.75" customHeight="1">
      <c r="A139" s="53"/>
      <c r="B139" s="20"/>
      <c r="C139" s="44"/>
      <c r="D139" s="48" t="s">
        <v>8</v>
      </c>
      <c r="E139" s="217">
        <f>+'miljon SIT'!E139/0.00023964</f>
        <v>116841.92956100818</v>
      </c>
      <c r="F139" s="218">
        <f>+'miljon SIT'!F139/0.00023964</f>
        <v>0</v>
      </c>
      <c r="G139" s="217">
        <f>+'miljon SIT'!G139/0.00023964</f>
        <v>346352.86262727424</v>
      </c>
      <c r="H139" s="218">
        <f>+'miljon SIT'!H139/0.00023964</f>
        <v>0</v>
      </c>
      <c r="I139" s="217">
        <f>+'miljon SIT'!I139/0.00023964</f>
        <v>83458.52111500585</v>
      </c>
      <c r="J139" s="218">
        <f>+'miljon SIT'!J139/0.00023964</f>
        <v>0</v>
      </c>
      <c r="K139" s="217">
        <f>+'miljon SIT'!K139/0.00023964</f>
        <v>70939.74294775496</v>
      </c>
      <c r="L139" s="219">
        <f>+'miljon SIT'!L139/0.00023964</f>
        <v>0</v>
      </c>
      <c r="M139" s="67"/>
    </row>
    <row r="140" spans="1:13" ht="15.75" customHeight="1">
      <c r="A140" s="53"/>
      <c r="B140" s="20"/>
      <c r="C140" s="44"/>
      <c r="D140" s="48" t="s">
        <v>58</v>
      </c>
      <c r="E140" s="217">
        <f>+'miljon SIT'!E140/0.00023964</f>
        <v>108496.07744950759</v>
      </c>
      <c r="F140" s="218">
        <f>+'miljon SIT'!F140/0.00023964</f>
        <v>0</v>
      </c>
      <c r="G140" s="217">
        <f>+'miljon SIT'!G140/0.00023964</f>
        <v>0</v>
      </c>
      <c r="H140" s="218">
        <f>+'miljon SIT'!H140/0.00023964</f>
        <v>0</v>
      </c>
      <c r="I140" s="217">
        <f>+'miljon SIT'!I140/0.00023964</f>
        <v>0</v>
      </c>
      <c r="J140" s="218">
        <f>+'miljon SIT'!J140/0.00023964</f>
        <v>0</v>
      </c>
      <c r="K140" s="217">
        <f>+'miljon SIT'!K140/0.00023964</f>
        <v>0</v>
      </c>
      <c r="L140" s="219">
        <f>+'miljon SIT'!L140/0.00023964</f>
        <v>0</v>
      </c>
      <c r="M140" s="67"/>
    </row>
    <row r="141" spans="1:13" ht="15.75" customHeight="1">
      <c r="A141" s="53"/>
      <c r="B141" s="20"/>
      <c r="C141" s="44"/>
      <c r="D141" s="48" t="s">
        <v>32</v>
      </c>
      <c r="E141" s="217">
        <f>+'miljon SIT'!E141/0.00023964</f>
        <v>18778.167250876315</v>
      </c>
      <c r="F141" s="218">
        <f>+'miljon SIT'!F141/0.00023964</f>
        <v>0</v>
      </c>
      <c r="G141" s="217">
        <f>+'miljon SIT'!G141/0.00023964</f>
        <v>0</v>
      </c>
      <c r="H141" s="218">
        <f>+'miljon SIT'!H141/0.00023964</f>
        <v>0</v>
      </c>
      <c r="I141" s="217">
        <f>+'miljon SIT'!I141/0.00023964</f>
        <v>0</v>
      </c>
      <c r="J141" s="218">
        <f>+'miljon SIT'!J141/0.00023964</f>
        <v>0</v>
      </c>
      <c r="K141" s="217">
        <f>+'miljon SIT'!K141/0.00023964</f>
        <v>0</v>
      </c>
      <c r="L141" s="219">
        <f>+'miljon SIT'!L141/0.00023964</f>
        <v>0</v>
      </c>
      <c r="M141" s="67"/>
    </row>
    <row r="142" spans="1:13" ht="15.75" customHeight="1">
      <c r="A142" s="53"/>
      <c r="B142" s="20"/>
      <c r="C142" s="44"/>
      <c r="D142" s="48" t="s">
        <v>59</v>
      </c>
      <c r="E142" s="217">
        <f>+'miljon SIT'!E142/0.00023964</f>
        <v>0</v>
      </c>
      <c r="F142" s="218">
        <f>+'miljon SIT'!F142/0.00023964</f>
        <v>0</v>
      </c>
      <c r="G142" s="217">
        <f>+'miljon SIT'!G142/0.00023964</f>
        <v>20864.63027875146</v>
      </c>
      <c r="H142" s="218">
        <f>+'miljon SIT'!H142/0.00023964</f>
        <v>0</v>
      </c>
      <c r="I142" s="217">
        <f>+'miljon SIT'!I142/0.00023964</f>
        <v>104323.1513937573</v>
      </c>
      <c r="J142" s="218">
        <f>+'miljon SIT'!J142/0.00023964</f>
        <v>0</v>
      </c>
      <c r="K142" s="217">
        <f>+'miljon SIT'!K142/0.00023964</f>
        <v>0</v>
      </c>
      <c r="L142" s="219">
        <f>+'miljon SIT'!L142/0.00023964</f>
        <v>0</v>
      </c>
      <c r="M142" s="67"/>
    </row>
    <row r="143" spans="1:13" ht="15.75" customHeight="1">
      <c r="A143" s="53"/>
      <c r="B143" s="20"/>
      <c r="C143" s="44"/>
      <c r="D143" s="48" t="s">
        <v>60</v>
      </c>
      <c r="E143" s="217">
        <f>+'miljon SIT'!E143/0.00023964</f>
        <v>0</v>
      </c>
      <c r="F143" s="218">
        <f>+'miljon SIT'!F143/0.00023964</f>
        <v>0</v>
      </c>
      <c r="G143" s="217">
        <f>+'miljon SIT'!G143/0.00023964</f>
        <v>27124.019362376897</v>
      </c>
      <c r="H143" s="218">
        <f>+'miljon SIT'!H143/0.00023964</f>
        <v>0</v>
      </c>
      <c r="I143" s="217">
        <f>+'miljon SIT'!I143/0.00023964</f>
        <v>0</v>
      </c>
      <c r="J143" s="218">
        <f>+'miljon SIT'!J143/0.00023964</f>
        <v>0</v>
      </c>
      <c r="K143" s="217">
        <f>+'miljon SIT'!K143/0.00023964</f>
        <v>0</v>
      </c>
      <c r="L143" s="219">
        <f>+'miljon SIT'!L143/0.00023964</f>
        <v>0</v>
      </c>
      <c r="M143" s="67"/>
    </row>
    <row r="144" spans="1:13" ht="15.75" customHeight="1">
      <c r="A144" s="53"/>
      <c r="B144" s="20"/>
      <c r="C144" s="44"/>
      <c r="D144" s="48" t="s">
        <v>61</v>
      </c>
      <c r="E144" s="217">
        <f>+'miljon SIT'!E144/0.00023964</f>
        <v>0</v>
      </c>
      <c r="F144" s="218">
        <f>+'miljon SIT'!F144/0.00023964</f>
        <v>0</v>
      </c>
      <c r="G144" s="217">
        <f>+'miljon SIT'!G144/0.00023964</f>
        <v>20864.63027875146</v>
      </c>
      <c r="H144" s="218">
        <f>+'miljon SIT'!H144/0.00023964</f>
        <v>0</v>
      </c>
      <c r="I144" s="217">
        <f>+'miljon SIT'!I144/0.00023964</f>
        <v>0</v>
      </c>
      <c r="J144" s="218">
        <f>+'miljon SIT'!J144/0.00023964</f>
        <v>0</v>
      </c>
      <c r="K144" s="217">
        <f>+'miljon SIT'!K144/0.00023964</f>
        <v>0</v>
      </c>
      <c r="L144" s="219">
        <f>+'miljon SIT'!L144/0.00023964</f>
        <v>0</v>
      </c>
      <c r="M144" s="67"/>
    </row>
    <row r="145" spans="1:13" ht="15.75" customHeight="1">
      <c r="A145" s="53"/>
      <c r="B145" s="20"/>
      <c r="C145" s="44"/>
      <c r="D145" s="48" t="s">
        <v>62</v>
      </c>
      <c r="E145" s="217">
        <f>+'miljon SIT'!E145/0.00023964</f>
        <v>0</v>
      </c>
      <c r="F145" s="218">
        <f>+'miljon SIT'!F145/0.00023964</f>
        <v>0</v>
      </c>
      <c r="G145" s="217">
        <f>+'miljon SIT'!G145/0.00023964</f>
        <v>37556.33450175263</v>
      </c>
      <c r="H145" s="218">
        <f>+'miljon SIT'!H145/0.00023964</f>
        <v>0</v>
      </c>
      <c r="I145" s="217">
        <f>+'miljon SIT'!I145/0.00023964</f>
        <v>0</v>
      </c>
      <c r="J145" s="218">
        <f>+'miljon SIT'!J145/0.00023964</f>
        <v>0</v>
      </c>
      <c r="K145" s="217">
        <f>+'miljon SIT'!K145/0.00023964</f>
        <v>0</v>
      </c>
      <c r="L145" s="219">
        <f>+'miljon SIT'!L145/0.00023964</f>
        <v>0</v>
      </c>
      <c r="M145" s="67"/>
    </row>
    <row r="146" spans="1:13" ht="15.75" customHeight="1">
      <c r="A146" s="53"/>
      <c r="B146" s="20"/>
      <c r="C146" s="44"/>
      <c r="D146" s="48" t="s">
        <v>101</v>
      </c>
      <c r="E146" s="217">
        <f>+'miljon SIT'!E146/0.00023964</f>
        <v>8345.852111500584</v>
      </c>
      <c r="F146" s="218">
        <f>+'miljon SIT'!F146/0.00023964</f>
        <v>0</v>
      </c>
      <c r="G146" s="217">
        <f>+'miljon SIT'!G146/0.00023964</f>
        <v>55917.209147053916</v>
      </c>
      <c r="H146" s="218">
        <f>+'miljon SIT'!H146/0.00023964</f>
        <v>0</v>
      </c>
      <c r="I146" s="217">
        <f>+'miljon SIT'!I146/0.00023964</f>
        <v>0</v>
      </c>
      <c r="J146" s="218">
        <f>+'miljon SIT'!J146/0.00023964</f>
        <v>0</v>
      </c>
      <c r="K146" s="217">
        <f>+'miljon SIT'!K146/0.00023964</f>
        <v>0</v>
      </c>
      <c r="L146" s="219">
        <f>+'miljon SIT'!L146/0.00023964</f>
        <v>0</v>
      </c>
      <c r="M146" s="67"/>
    </row>
    <row r="147" spans="1:13" ht="15.75" customHeight="1">
      <c r="A147" s="53"/>
      <c r="B147" s="20"/>
      <c r="C147" s="44"/>
      <c r="D147" s="48" t="s">
        <v>102</v>
      </c>
      <c r="E147" s="217">
        <f>+'miljon SIT'!E147/0.00023964</f>
        <v>0</v>
      </c>
      <c r="F147" s="218">
        <f>+'miljon SIT'!F147/0.00023964</f>
        <v>0</v>
      </c>
      <c r="G147" s="217">
        <f>+'miljon SIT'!G147/0.00023964</f>
        <v>150225.33800701052</v>
      </c>
      <c r="H147" s="218">
        <f>+'miljon SIT'!H147/0.00023964</f>
        <v>0</v>
      </c>
      <c r="I147" s="217">
        <f>+'miljon SIT'!I147/0.00023964</f>
        <v>0</v>
      </c>
      <c r="J147" s="218">
        <f>+'miljon SIT'!J147/0.00023964</f>
        <v>0</v>
      </c>
      <c r="K147" s="217">
        <f>+'miljon SIT'!K147/0.00023964</f>
        <v>0</v>
      </c>
      <c r="L147" s="219">
        <f>+'miljon SIT'!L147/0.00023964</f>
        <v>0</v>
      </c>
      <c r="M147" s="67"/>
    </row>
    <row r="148" spans="1:13" ht="15.75" customHeight="1">
      <c r="A148" s="53"/>
      <c r="B148" s="20"/>
      <c r="C148" s="44"/>
      <c r="D148" s="48" t="s">
        <v>63</v>
      </c>
      <c r="E148" s="217">
        <f>+'miljon SIT'!E148/0.00023964</f>
        <v>25037.55633450175</v>
      </c>
      <c r="F148" s="218">
        <f>+'miljon SIT'!F148/0.00023964</f>
        <v>0</v>
      </c>
      <c r="G148" s="217">
        <f>+'miljon SIT'!G148/0.00023964</f>
        <v>0</v>
      </c>
      <c r="H148" s="218">
        <f>+'miljon SIT'!H148/0.00023964</f>
        <v>0</v>
      </c>
      <c r="I148" s="217">
        <f>+'miljon SIT'!I148/0.00023964</f>
        <v>0</v>
      </c>
      <c r="J148" s="218">
        <f>+'miljon SIT'!J148/0.00023964</f>
        <v>0</v>
      </c>
      <c r="K148" s="217">
        <f>+'miljon SIT'!K148/0.00023964</f>
        <v>0</v>
      </c>
      <c r="L148" s="219">
        <f>+'miljon SIT'!L148/0.00023964</f>
        <v>0</v>
      </c>
      <c r="M148" s="67"/>
    </row>
    <row r="149" spans="1:13" ht="15.75" customHeight="1">
      <c r="A149" s="53"/>
      <c r="B149" s="20"/>
      <c r="C149" s="44"/>
      <c r="D149" s="48" t="s">
        <v>56</v>
      </c>
      <c r="E149" s="217">
        <f>+'miljon SIT'!E149/0.00023964</f>
        <v>475713.5703555333</v>
      </c>
      <c r="F149" s="218">
        <f>+'miljon SIT'!F149/0.00023964</f>
        <v>0</v>
      </c>
      <c r="G149" s="217">
        <f>+'miljon SIT'!G149/0.00023964</f>
        <v>166917.0422300117</v>
      </c>
      <c r="H149" s="218">
        <f>+'miljon SIT'!H149/0.00023964</f>
        <v>0</v>
      </c>
      <c r="I149" s="217">
        <f>+'miljon SIT'!I149/0.00023964</f>
        <v>208646.3027875146</v>
      </c>
      <c r="J149" s="218">
        <f>+'miljon SIT'!J149/0.00023964</f>
        <v>0</v>
      </c>
      <c r="K149" s="217">
        <f>+'miljon SIT'!K149/0.00023964</f>
        <v>208646.3027875146</v>
      </c>
      <c r="L149" s="219">
        <f>+'miljon SIT'!L149/0.00023964</f>
        <v>0</v>
      </c>
      <c r="M149" s="67"/>
    </row>
    <row r="150" spans="1:15" s="85" customFormat="1" ht="15" customHeight="1">
      <c r="A150" s="80"/>
      <c r="B150" s="81"/>
      <c r="C150" s="18" t="s">
        <v>3</v>
      </c>
      <c r="D150" s="19"/>
      <c r="E150" s="209">
        <f>+'miljon SIT'!E150/0.00023964</f>
        <v>333834.0844600234</v>
      </c>
      <c r="F150" s="233">
        <f>+'miljon SIT'!F150/0.00023964</f>
        <v>0</v>
      </c>
      <c r="G150" s="209">
        <f>+'miljon SIT'!G150/0.00023964</f>
        <v>250375.56334501752</v>
      </c>
      <c r="H150" s="233">
        <f>+'miljon SIT'!H150/0.00023964</f>
        <v>0</v>
      </c>
      <c r="I150" s="209">
        <f>+'miljon SIT'!I150/0.00023964</f>
        <v>250375.56334501752</v>
      </c>
      <c r="J150" s="233">
        <f>+'miljon SIT'!J150/0.00023964</f>
        <v>0</v>
      </c>
      <c r="K150" s="209">
        <f>+'miljon SIT'!K150/0.00023964</f>
        <v>250375.56334501752</v>
      </c>
      <c r="L150" s="234">
        <f>+'miljon SIT'!L150/0.00023964</f>
        <v>0</v>
      </c>
      <c r="M150" s="82"/>
      <c r="N150" s="83"/>
      <c r="O150" s="84"/>
    </row>
    <row r="151" spans="1:15" s="5" customFormat="1" ht="15.75" customHeight="1">
      <c r="A151" s="56"/>
      <c r="B151" s="40"/>
      <c r="C151" s="40"/>
      <c r="D151" s="49" t="s">
        <v>38</v>
      </c>
      <c r="E151" s="217">
        <f>+'miljon SIT'!E151/0.00023964</f>
        <v>333834.0844600234</v>
      </c>
      <c r="F151" s="218">
        <f>+'miljon SIT'!F151/0.00023964</f>
        <v>0</v>
      </c>
      <c r="G151" s="217">
        <f>+'miljon SIT'!G151/0.00023964</f>
        <v>250375.56334501752</v>
      </c>
      <c r="H151" s="218">
        <f>+'miljon SIT'!H151/0.00023964</f>
        <v>0</v>
      </c>
      <c r="I151" s="217">
        <f>+'miljon SIT'!I151/0.00023964</f>
        <v>250375.56334501752</v>
      </c>
      <c r="J151" s="218">
        <f>+'miljon SIT'!J151/0.00023964</f>
        <v>0</v>
      </c>
      <c r="K151" s="217">
        <f>+'miljon SIT'!K151/0.00023964</f>
        <v>250375.56334501752</v>
      </c>
      <c r="L151" s="219">
        <f>+'miljon SIT'!L151/0.00023964</f>
        <v>0</v>
      </c>
      <c r="M151" s="64"/>
      <c r="N151" s="65"/>
      <c r="O151" s="66"/>
    </row>
    <row r="152" spans="1:15" s="85" customFormat="1" ht="15" customHeight="1">
      <c r="A152" s="80"/>
      <c r="B152" s="81"/>
      <c r="C152" s="18" t="s">
        <v>4</v>
      </c>
      <c r="D152" s="19"/>
      <c r="E152" s="209">
        <f>+'miljon SIT'!E152/0.00023964</f>
        <v>62593.89083625438</v>
      </c>
      <c r="F152" s="233">
        <f>+'miljon SIT'!F152/0.00023964</f>
        <v>0</v>
      </c>
      <c r="G152" s="209">
        <f>+'miljon SIT'!G152/0.00023964</f>
        <v>79285.59505925555</v>
      </c>
      <c r="H152" s="233">
        <f>+'miljon SIT'!H152/0.00023964</f>
        <v>0</v>
      </c>
      <c r="I152" s="209">
        <f>+'miljon SIT'!I152/0.00023964</f>
        <v>0</v>
      </c>
      <c r="J152" s="233">
        <f>+'miljon SIT'!J152/0.00023964</f>
        <v>0</v>
      </c>
      <c r="K152" s="209">
        <f>+'miljon SIT'!K152/0.00023964</f>
        <v>0</v>
      </c>
      <c r="L152" s="234">
        <f>+'miljon SIT'!L152/0.00023964</f>
        <v>0</v>
      </c>
      <c r="M152" s="82"/>
      <c r="N152" s="83"/>
      <c r="O152" s="84"/>
    </row>
    <row r="153" spans="1:15" s="5" customFormat="1" ht="15.75" customHeight="1">
      <c r="A153" s="56"/>
      <c r="B153" s="40"/>
      <c r="C153" s="40"/>
      <c r="D153" s="39" t="s">
        <v>81</v>
      </c>
      <c r="E153" s="217">
        <f>+'miljon SIT'!E153/0.00023964</f>
        <v>62593.89083625438</v>
      </c>
      <c r="F153" s="218">
        <f>+'miljon SIT'!F153/0.00023964</f>
        <v>0</v>
      </c>
      <c r="G153" s="217">
        <f>+'miljon SIT'!G153/0.00023964</f>
        <v>79285.59505925555</v>
      </c>
      <c r="H153" s="218">
        <f>+'miljon SIT'!H153/0.00023964</f>
        <v>0</v>
      </c>
      <c r="I153" s="217">
        <f>+'miljon SIT'!I153/0.00023964</f>
        <v>0</v>
      </c>
      <c r="J153" s="218">
        <f>+'miljon SIT'!J153/0.00023964</f>
        <v>0</v>
      </c>
      <c r="K153" s="217">
        <f>+'miljon SIT'!K153/0.00023964</f>
        <v>0</v>
      </c>
      <c r="L153" s="219">
        <f>+'miljon SIT'!L153/0.00023964</f>
        <v>0</v>
      </c>
      <c r="M153" s="64"/>
      <c r="N153" s="65"/>
      <c r="O153" s="66"/>
    </row>
    <row r="154" spans="1:15" s="5" customFormat="1" ht="15.75" customHeight="1">
      <c r="A154" s="56"/>
      <c r="B154" s="16" t="s">
        <v>5</v>
      </c>
      <c r="C154" s="16"/>
      <c r="D154" s="16"/>
      <c r="E154" s="206">
        <f>+'miljon SIT'!E154/0.00023964</f>
        <v>1001502.2533800701</v>
      </c>
      <c r="F154" s="207">
        <f>+'miljon SIT'!F154/0.00023964</f>
        <v>0</v>
      </c>
      <c r="G154" s="206">
        <f>+'miljon SIT'!G154/0.00023964</f>
        <v>1460524.1195126022</v>
      </c>
      <c r="H154" s="207">
        <f>+'miljon SIT'!H154/0.00023964</f>
        <v>0</v>
      </c>
      <c r="I154" s="206">
        <f>+'miljon SIT'!I154/0.00023964</f>
        <v>1543982.6406276082</v>
      </c>
      <c r="J154" s="207">
        <f>+'miljon SIT'!J154/0.00023964</f>
        <v>0</v>
      </c>
      <c r="K154" s="240">
        <f>+'miljon SIT'!K154/0.00023964</f>
        <v>1543982.6406276082</v>
      </c>
      <c r="L154" s="208">
        <f>+'miljon SIT'!L154/0.00023964</f>
        <v>0</v>
      </c>
      <c r="M154" s="64"/>
      <c r="N154" s="65"/>
      <c r="O154" s="66"/>
    </row>
    <row r="155" spans="1:15" s="85" customFormat="1" ht="15" customHeight="1">
      <c r="A155" s="80"/>
      <c r="B155" s="81"/>
      <c r="C155" s="18" t="s">
        <v>89</v>
      </c>
      <c r="D155" s="19"/>
      <c r="E155" s="209">
        <f>+'miljon SIT'!E155/0.00023964</f>
        <v>166917.0422300117</v>
      </c>
      <c r="F155" s="233">
        <f>+'miljon SIT'!F155/0.00023964</f>
        <v>0</v>
      </c>
      <c r="G155" s="209">
        <f>+'miljon SIT'!G155/0.00023964</f>
        <v>208646.3027875146</v>
      </c>
      <c r="H155" s="233">
        <f>+'miljon SIT'!H155/0.00023964</f>
        <v>0</v>
      </c>
      <c r="I155" s="209">
        <f>+'miljon SIT'!I155/0.00023964</f>
        <v>292104.82390252047</v>
      </c>
      <c r="J155" s="233">
        <f>+'miljon SIT'!J155/0.00023964</f>
        <v>0</v>
      </c>
      <c r="K155" s="209">
        <f>+'miljon SIT'!K155/0.00023964</f>
        <v>292104.82390252047</v>
      </c>
      <c r="L155" s="234">
        <f>+'miljon SIT'!L155/0.00023964</f>
        <v>0</v>
      </c>
      <c r="M155" s="82"/>
      <c r="N155" s="83"/>
      <c r="O155" s="84"/>
    </row>
    <row r="156" spans="1:15" s="4" customFormat="1" ht="15.75" customHeight="1">
      <c r="A156" s="57"/>
      <c r="B156" s="50"/>
      <c r="C156" s="50"/>
      <c r="D156" s="47" t="s">
        <v>90</v>
      </c>
      <c r="E156" s="217">
        <f>+'miljon SIT'!E156/0.00023964</f>
        <v>166917.0422300117</v>
      </c>
      <c r="F156" s="218">
        <f>+'miljon SIT'!F156/0.00023964</f>
        <v>0</v>
      </c>
      <c r="G156" s="217">
        <f>+'miljon SIT'!G156/0.00023964</f>
        <v>208646.3027875146</v>
      </c>
      <c r="H156" s="218">
        <f>+'miljon SIT'!H156/0.00023964</f>
        <v>0</v>
      </c>
      <c r="I156" s="217">
        <f>+'miljon SIT'!I156/0.00023964</f>
        <v>292104.82390252047</v>
      </c>
      <c r="J156" s="218">
        <f>+'miljon SIT'!J156/0.00023964</f>
        <v>0</v>
      </c>
      <c r="K156" s="217">
        <f>+'miljon SIT'!K156/0.00023964</f>
        <v>292104.82390252047</v>
      </c>
      <c r="L156" s="234">
        <f>+'miljon SIT'!L156/0.00023964</f>
        <v>0</v>
      </c>
      <c r="M156" s="68"/>
      <c r="N156" s="69"/>
      <c r="O156" s="63"/>
    </row>
    <row r="157" spans="1:15" s="85" customFormat="1" ht="15" customHeight="1">
      <c r="A157" s="80"/>
      <c r="B157" s="81"/>
      <c r="C157" s="18" t="s">
        <v>6</v>
      </c>
      <c r="D157" s="19"/>
      <c r="E157" s="209">
        <f>+'miljon SIT'!E157/0.00023964</f>
        <v>834585.2111500584</v>
      </c>
      <c r="F157" s="233">
        <f>+'miljon SIT'!F157/0.00023964</f>
        <v>0</v>
      </c>
      <c r="G157" s="209">
        <f>+'miljon SIT'!G157/0.00023964</f>
        <v>1251877.8167250876</v>
      </c>
      <c r="H157" s="233">
        <f>+'miljon SIT'!H157/0.00023964</f>
        <v>0</v>
      </c>
      <c r="I157" s="209">
        <f>+'miljon SIT'!I157/0.00023964</f>
        <v>1251877.8167250876</v>
      </c>
      <c r="J157" s="233">
        <f>+'miljon SIT'!J157/0.00023964</f>
        <v>0</v>
      </c>
      <c r="K157" s="209">
        <f>+'miljon SIT'!K157/0.00023964</f>
        <v>1251877.8167250876</v>
      </c>
      <c r="L157" s="234">
        <f>+'miljon SIT'!L157/0.00023964</f>
        <v>0</v>
      </c>
      <c r="M157" s="82"/>
      <c r="N157" s="83"/>
      <c r="O157" s="84"/>
    </row>
    <row r="158" spans="1:13" ht="15.75" customHeight="1" thickBot="1">
      <c r="A158" s="185"/>
      <c r="B158" s="186"/>
      <c r="C158" s="187"/>
      <c r="D158" s="188" t="s">
        <v>88</v>
      </c>
      <c r="E158" s="212">
        <f>+'miljon SIT'!E158/0.00023964</f>
        <v>834585.2111500584</v>
      </c>
      <c r="F158" s="213">
        <f>+'miljon SIT'!F158/0.00023964</f>
        <v>0</v>
      </c>
      <c r="G158" s="212">
        <f>+'miljon SIT'!G158/0.00023964</f>
        <v>1251877.8167250876</v>
      </c>
      <c r="H158" s="213">
        <f>+'miljon SIT'!H158/0.00023964</f>
        <v>0</v>
      </c>
      <c r="I158" s="212">
        <f>+'miljon SIT'!I158/0.00023964</f>
        <v>1251877.8167250876</v>
      </c>
      <c r="J158" s="213">
        <f>+'miljon SIT'!J158/0.00023964</f>
        <v>0</v>
      </c>
      <c r="K158" s="212">
        <f>+'miljon SIT'!K158/0.00023964</f>
        <v>1251877.8167250876</v>
      </c>
      <c r="L158" s="214">
        <f>+'miljon SIT'!L158/0.00023964</f>
        <v>0</v>
      </c>
      <c r="M158" s="70"/>
    </row>
    <row r="159" spans="2:16" s="2" customFormat="1" ht="48" customHeight="1" thickBot="1" thickTop="1">
      <c r="B159" s="1"/>
      <c r="C159" s="1"/>
      <c r="D159" s="1"/>
      <c r="E159" s="215"/>
      <c r="F159" s="215"/>
      <c r="G159" s="215"/>
      <c r="H159" s="215"/>
      <c r="I159" s="215"/>
      <c r="J159" s="215"/>
      <c r="K159" s="215"/>
      <c r="L159" s="215"/>
      <c r="M159" s="55"/>
      <c r="N159" s="55"/>
      <c r="O159" s="55"/>
      <c r="P159" s="55"/>
    </row>
    <row r="160" spans="1:15" s="184" customFormat="1" ht="48" customHeight="1" thickTop="1">
      <c r="A160" s="335" t="s">
        <v>175</v>
      </c>
      <c r="B160" s="336"/>
      <c r="C160" s="336"/>
      <c r="D160" s="336"/>
      <c r="E160" s="268">
        <f>+'miljon SIT'!E160/0.00023964</f>
        <v>1020280.4206309464</v>
      </c>
      <c r="F160" s="268">
        <f>+'miljon SIT'!F160/0.00023964</f>
        <v>782423.6354531797</v>
      </c>
      <c r="G160" s="268">
        <f>+'miljon SIT'!G160/0.00023964</f>
        <v>1122517.1089968286</v>
      </c>
      <c r="H160" s="268">
        <f>+'miljon SIT'!H160/0.00023964</f>
        <v>888833.2498748122</v>
      </c>
      <c r="I160" s="268">
        <f>+'miljon SIT'!I160/0.00023964</f>
        <v>859622.7674845601</v>
      </c>
      <c r="J160" s="268">
        <f>+'miljon SIT'!J160/0.00023964</f>
        <v>1481388.7497913537</v>
      </c>
      <c r="K160" s="268">
        <f>+'miljon SIT'!K160/0.00023964</f>
        <v>755299.6160908028</v>
      </c>
      <c r="L160" s="269">
        <f>+'miljon SIT'!L160/0.00023964</f>
        <v>417292.6055750292</v>
      </c>
      <c r="M160" s="182"/>
      <c r="N160" s="183"/>
      <c r="O160" s="183"/>
    </row>
    <row r="161" spans="1:16" ht="15.75" customHeight="1">
      <c r="A161" s="60" t="s">
        <v>13</v>
      </c>
      <c r="B161" s="59"/>
      <c r="C161" s="61"/>
      <c r="D161" s="61"/>
      <c r="E161" s="242">
        <f>+'miljon SIT'!E161/0.00023964</f>
        <v>179435.82039726255</v>
      </c>
      <c r="F161" s="243">
        <f>+'miljon SIT'!F161/0.00023964</f>
        <v>0</v>
      </c>
      <c r="G161" s="242">
        <f>+'miljon SIT'!G161/0.00023964</f>
        <v>166917.0422300117</v>
      </c>
      <c r="H161" s="243">
        <f>+'miljon SIT'!H161/0.00023964</f>
        <v>0</v>
      </c>
      <c r="I161" s="242">
        <f>+'miljon SIT'!I161/0.00023964</f>
        <v>312969.4541812719</v>
      </c>
      <c r="J161" s="243">
        <f>+'miljon SIT'!J161/0.00023964</f>
        <v>0</v>
      </c>
      <c r="K161" s="244">
        <f>+'miljon SIT'!K161/0.00023964</f>
        <v>312969.4541812719</v>
      </c>
      <c r="L161" s="245">
        <f>+'miljon SIT'!L161/0.00023964</f>
        <v>0</v>
      </c>
      <c r="M161" s="74"/>
      <c r="N161" s="74"/>
      <c r="P161" s="10"/>
    </row>
    <row r="162" spans="1:16" s="5" customFormat="1" ht="15.75" customHeight="1">
      <c r="A162" s="56"/>
      <c r="B162" s="26" t="s">
        <v>14</v>
      </c>
      <c r="C162" s="26"/>
      <c r="D162" s="26"/>
      <c r="E162" s="246">
        <f>+'miljon SIT'!E162/0.00023964</f>
        <v>179435.82039726255</v>
      </c>
      <c r="F162" s="247">
        <f>+'miljon SIT'!F162/0.00023964</f>
        <v>0</v>
      </c>
      <c r="G162" s="246">
        <f>+'miljon SIT'!G162/0.00023964</f>
        <v>166917.0422300117</v>
      </c>
      <c r="H162" s="247">
        <f>+'miljon SIT'!H162/0.00023964</f>
        <v>0</v>
      </c>
      <c r="I162" s="246">
        <f>+'miljon SIT'!I162/0.00023964</f>
        <v>312969.4541812719</v>
      </c>
      <c r="J162" s="247">
        <f>+'miljon SIT'!J162/0.00023964</f>
        <v>0</v>
      </c>
      <c r="K162" s="248">
        <f>+'miljon SIT'!K162/0.00023964</f>
        <v>312969.4541812719</v>
      </c>
      <c r="L162" s="249">
        <f>+'miljon SIT'!L162/0.00023964</f>
        <v>0</v>
      </c>
      <c r="M162" s="75"/>
      <c r="N162" s="76"/>
      <c r="O162" s="66"/>
      <c r="P162" s="66"/>
    </row>
    <row r="163" spans="1:15" s="85" customFormat="1" ht="15" customHeight="1">
      <c r="A163" s="80"/>
      <c r="B163" s="81"/>
      <c r="C163" s="18" t="s">
        <v>15</v>
      </c>
      <c r="D163" s="19"/>
      <c r="E163" s="209">
        <f>+'miljon SIT'!E163/0.00023964</f>
        <v>125187.78167250876</v>
      </c>
      <c r="F163" s="233">
        <f>+'miljon SIT'!F163/0.00023964</f>
        <v>0</v>
      </c>
      <c r="G163" s="209">
        <f>+'miljon SIT'!G163/0.00023964</f>
        <v>125187.78167250876</v>
      </c>
      <c r="H163" s="233">
        <f>+'miljon SIT'!H163/0.00023964</f>
        <v>0</v>
      </c>
      <c r="I163" s="209">
        <f>+'miljon SIT'!I163/0.00023964</f>
        <v>187781.67250876315</v>
      </c>
      <c r="J163" s="233">
        <f>+'miljon SIT'!J163/0.00023964</f>
        <v>0</v>
      </c>
      <c r="K163" s="209">
        <f>+'miljon SIT'!K163/0.00023964</f>
        <v>187781.67250876315</v>
      </c>
      <c r="L163" s="234">
        <f>+'miljon SIT'!L163/0.00023964</f>
        <v>0</v>
      </c>
      <c r="M163" s="82"/>
      <c r="N163" s="83"/>
      <c r="O163" s="84"/>
    </row>
    <row r="164" spans="1:18" ht="15.75" customHeight="1">
      <c r="A164" s="53"/>
      <c r="B164" s="20"/>
      <c r="C164" s="20"/>
      <c r="D164" s="29" t="s">
        <v>25</v>
      </c>
      <c r="E164" s="217">
        <f>+'miljon SIT'!E164/0.00023964</f>
        <v>125187.78167250876</v>
      </c>
      <c r="F164" s="224">
        <f>+'miljon SIT'!F164/0.00023964</f>
        <v>0</v>
      </c>
      <c r="G164" s="217">
        <f>+'miljon SIT'!G164/0.00023964</f>
        <v>125187.78167250876</v>
      </c>
      <c r="H164" s="224">
        <f>+'miljon SIT'!H164/0.00023964</f>
        <v>0</v>
      </c>
      <c r="I164" s="217">
        <f>+'miljon SIT'!I164/0.00023964</f>
        <v>187781.67250876315</v>
      </c>
      <c r="J164" s="224">
        <f>+'miljon SIT'!J164/0.00023964</f>
        <v>0</v>
      </c>
      <c r="K164" s="217">
        <f>+'miljon SIT'!K164/0.00023964</f>
        <v>187781.67250876315</v>
      </c>
      <c r="L164" s="225">
        <f>+'miljon SIT'!L164/0.00023964</f>
        <v>0</v>
      </c>
      <c r="M164" s="71"/>
      <c r="N164" s="71"/>
      <c r="O164" s="67"/>
      <c r="P164" s="67"/>
      <c r="Q164" s="77"/>
      <c r="R164" s="3"/>
    </row>
    <row r="165" spans="1:15" s="85" customFormat="1" ht="15" customHeight="1">
      <c r="A165" s="80"/>
      <c r="B165" s="81"/>
      <c r="C165" s="18" t="s">
        <v>16</v>
      </c>
      <c r="D165" s="19"/>
      <c r="E165" s="209">
        <f>+'miljon SIT'!E165/0.00023964</f>
        <v>54248.038724753795</v>
      </c>
      <c r="F165" s="233">
        <f>+'miljon SIT'!F165/0.00023964</f>
        <v>0</v>
      </c>
      <c r="G165" s="209">
        <f>+'miljon SIT'!G165/0.00023964</f>
        <v>41729.26055750292</v>
      </c>
      <c r="H165" s="233">
        <f>+'miljon SIT'!H165/0.00023964</f>
        <v>0</v>
      </c>
      <c r="I165" s="209">
        <f>+'miljon SIT'!I165/0.00023964</f>
        <v>125187.78167250876</v>
      </c>
      <c r="J165" s="233">
        <f>+'miljon SIT'!J165/0.00023964</f>
        <v>0</v>
      </c>
      <c r="K165" s="209">
        <f>+'miljon SIT'!K165/0.00023964</f>
        <v>125187.78167250876</v>
      </c>
      <c r="L165" s="234">
        <f>+'miljon SIT'!L165/0.00023964</f>
        <v>0</v>
      </c>
      <c r="M165" s="82"/>
      <c r="N165" s="83"/>
      <c r="O165" s="84"/>
    </row>
    <row r="166" spans="1:17" ht="15.75" customHeight="1">
      <c r="A166" s="53"/>
      <c r="B166" s="20"/>
      <c r="C166" s="20"/>
      <c r="D166" s="29" t="s">
        <v>113</v>
      </c>
      <c r="E166" s="217">
        <f>+'miljon SIT'!E166/0.00023964</f>
        <v>54248.038724753795</v>
      </c>
      <c r="F166" s="224">
        <f>+'miljon SIT'!F166/0.00023964</f>
        <v>0</v>
      </c>
      <c r="G166" s="217">
        <f>+'miljon SIT'!G166/0.00023964</f>
        <v>41729.26055750292</v>
      </c>
      <c r="H166" s="224">
        <f>+'miljon SIT'!H166/0.00023964</f>
        <v>0</v>
      </c>
      <c r="I166" s="217">
        <f>+'miljon SIT'!I166/0.00023964</f>
        <v>125187.78167250876</v>
      </c>
      <c r="J166" s="224">
        <f>+'miljon SIT'!J166/0.00023964</f>
        <v>0</v>
      </c>
      <c r="K166" s="217">
        <f>+'miljon SIT'!K166/0.00023964</f>
        <v>125187.78167250876</v>
      </c>
      <c r="L166" s="225">
        <f>+'miljon SIT'!L166/0.00023964</f>
        <v>0</v>
      </c>
      <c r="M166" s="71"/>
      <c r="N166" s="71"/>
      <c r="O166" s="67"/>
      <c r="P166" s="67"/>
      <c r="Q166" s="77"/>
    </row>
    <row r="167" spans="1:17" ht="15.75" customHeight="1">
      <c r="A167" s="53"/>
      <c r="B167" s="20"/>
      <c r="C167" s="20"/>
      <c r="D167" s="30" t="s">
        <v>114</v>
      </c>
      <c r="E167" s="217">
        <f>+'miljon SIT'!E167/0.00023964</f>
        <v>0</v>
      </c>
      <c r="F167" s="224">
        <f>+'miljon SIT'!F167/0.00023964</f>
        <v>0</v>
      </c>
      <c r="G167" s="217">
        <f>+'miljon SIT'!G167/0.00023964</f>
        <v>0</v>
      </c>
      <c r="H167" s="224">
        <f>+'miljon SIT'!H167/0.00023964</f>
        <v>0</v>
      </c>
      <c r="I167" s="217">
        <f>+'miljon SIT'!I167/0.00023964</f>
        <v>0</v>
      </c>
      <c r="J167" s="224">
        <f>+'miljon SIT'!J167/0.00023964</f>
        <v>0</v>
      </c>
      <c r="K167" s="217">
        <f>+'miljon SIT'!K167/0.00023964</f>
        <v>0</v>
      </c>
      <c r="L167" s="225">
        <f>+'miljon SIT'!L167/0.00023964</f>
        <v>0</v>
      </c>
      <c r="M167" s="71"/>
      <c r="N167" s="71"/>
      <c r="O167" s="67"/>
      <c r="P167" s="67"/>
      <c r="Q167" s="77"/>
    </row>
    <row r="168" spans="1:16" ht="15.75" customHeight="1">
      <c r="A168" s="52" t="s">
        <v>115</v>
      </c>
      <c r="B168" s="59"/>
      <c r="C168" s="22"/>
      <c r="D168" s="22"/>
      <c r="E168" s="203">
        <f>+'miljon SIT'!E168/0.00023964</f>
        <v>840844.6002336838</v>
      </c>
      <c r="F168" s="220">
        <f>+'miljon SIT'!F168/0.00023964</f>
        <v>782423.6354531797</v>
      </c>
      <c r="G168" s="203">
        <f>+'miljon SIT'!G168/0.00023964</f>
        <v>955600.0667668169</v>
      </c>
      <c r="H168" s="220">
        <f>+'miljon SIT'!H168/0.00023964</f>
        <v>888833.2498748122</v>
      </c>
      <c r="I168" s="203">
        <f>+'miljon SIT'!I168/0.00023964</f>
        <v>546653.3133032883</v>
      </c>
      <c r="J168" s="220">
        <f>+'miljon SIT'!J168/0.00023964</f>
        <v>1481388.7497913537</v>
      </c>
      <c r="K168" s="241">
        <f>+'miljon SIT'!K168/0.00023964</f>
        <v>442330.161909531</v>
      </c>
      <c r="L168" s="221">
        <f>+'miljon SIT'!L168/0.00023964</f>
        <v>417292.6055750292</v>
      </c>
      <c r="M168" s="74"/>
      <c r="N168" s="74"/>
      <c r="P168" s="10"/>
    </row>
    <row r="169" spans="1:16" s="5" customFormat="1" ht="15.75" customHeight="1">
      <c r="A169" s="56"/>
      <c r="B169" s="16" t="s">
        <v>116</v>
      </c>
      <c r="C169" s="16"/>
      <c r="D169" s="16"/>
      <c r="E169" s="206">
        <f>+'miljon SIT'!E169/0.00023964</f>
        <v>757386.079118678</v>
      </c>
      <c r="F169" s="207">
        <f>+'miljon SIT'!F169/0.00023964</f>
        <v>640544.1495576699</v>
      </c>
      <c r="G169" s="206">
        <f>+'miljon SIT'!G169/0.00023964</f>
        <v>913870.8062093139</v>
      </c>
      <c r="H169" s="207">
        <f>+'miljon SIT'!H169/0.00023964</f>
        <v>859622.7674845601</v>
      </c>
      <c r="I169" s="206">
        <f>+'miljon SIT'!I169/0.00023964</f>
        <v>525788.6830245368</v>
      </c>
      <c r="J169" s="207">
        <f>+'miljon SIT'!J169/0.00023964</f>
        <v>1481388.7497913537</v>
      </c>
      <c r="K169" s="240">
        <f>+'miljon SIT'!K169/0.00023964</f>
        <v>421465.5316307795</v>
      </c>
      <c r="L169" s="208">
        <f>+'miljon SIT'!L169/0.00023964</f>
        <v>417292.6055750292</v>
      </c>
      <c r="M169" s="75"/>
      <c r="N169" s="76"/>
      <c r="O169" s="66"/>
      <c r="P169" s="66"/>
    </row>
    <row r="170" spans="1:15" s="85" customFormat="1" ht="15" customHeight="1">
      <c r="A170" s="80"/>
      <c r="B170" s="81"/>
      <c r="C170" s="18" t="s">
        <v>117</v>
      </c>
      <c r="D170" s="19"/>
      <c r="E170" s="209">
        <f>+'miljon SIT'!E170/0.00023964</f>
        <v>757386.079118678</v>
      </c>
      <c r="F170" s="233">
        <f>+'miljon SIT'!F170/0.00023964</f>
        <v>640544.1495576699</v>
      </c>
      <c r="G170" s="209">
        <f>+'miljon SIT'!G170/0.00023964</f>
        <v>913870.8062093139</v>
      </c>
      <c r="H170" s="233">
        <f>+'miljon SIT'!H170/0.00023964</f>
        <v>859622.7674845601</v>
      </c>
      <c r="I170" s="209">
        <f>+'miljon SIT'!I170/0.00023964</f>
        <v>525788.6830245368</v>
      </c>
      <c r="J170" s="233">
        <f>+'miljon SIT'!J170/0.00023964</f>
        <v>1481388.7497913537</v>
      </c>
      <c r="K170" s="209">
        <f>+'miljon SIT'!K170/0.00023964</f>
        <v>421465.5316307795</v>
      </c>
      <c r="L170" s="234">
        <f>+'miljon SIT'!L170/0.00023964</f>
        <v>417292.6055750292</v>
      </c>
      <c r="M170" s="82"/>
      <c r="N170" s="83"/>
      <c r="O170" s="84"/>
    </row>
    <row r="171" spans="1:17" ht="15.75" customHeight="1">
      <c r="A171" s="53"/>
      <c r="B171" s="20"/>
      <c r="C171" s="20"/>
      <c r="D171" s="29" t="s">
        <v>118</v>
      </c>
      <c r="E171" s="217">
        <f>+'miljon SIT'!E171/0.00023964</f>
        <v>91804.37322650643</v>
      </c>
      <c r="F171" s="224">
        <f>+'miljon SIT'!F171/0.00023964</f>
        <v>91804.37322650643</v>
      </c>
      <c r="G171" s="217">
        <f>+'miljon SIT'!G171/0.00023964</f>
        <v>0</v>
      </c>
      <c r="H171" s="224">
        <f>+'miljon SIT'!H171/0.00023964</f>
        <v>0</v>
      </c>
      <c r="I171" s="217">
        <f>+'miljon SIT'!I171/0.00023964</f>
        <v>0</v>
      </c>
      <c r="J171" s="224">
        <f>+'miljon SIT'!J171/0.00023964</f>
        <v>0</v>
      </c>
      <c r="K171" s="217">
        <f>+'miljon SIT'!K171/0.00023964</f>
        <v>0</v>
      </c>
      <c r="L171" s="225">
        <f>+'miljon SIT'!L171/0.00023964</f>
        <v>0</v>
      </c>
      <c r="M171" s="71"/>
      <c r="N171" s="71"/>
      <c r="O171" s="67"/>
      <c r="P171" s="67"/>
      <c r="Q171" s="77"/>
    </row>
    <row r="172" spans="1:17" ht="15.75" customHeight="1">
      <c r="A172" s="53"/>
      <c r="B172" s="20"/>
      <c r="C172" s="20"/>
      <c r="D172" s="29" t="s">
        <v>119</v>
      </c>
      <c r="E172" s="217">
        <f>+'miljon SIT'!E172/0.00023964</f>
        <v>83458.52111500585</v>
      </c>
      <c r="F172" s="224">
        <f>+'miljon SIT'!F172/0.00023964</f>
        <v>0</v>
      </c>
      <c r="G172" s="217">
        <f>+'miljon SIT'!G172/0.00023964</f>
        <v>584209.6478050409</v>
      </c>
      <c r="H172" s="224">
        <f>+'miljon SIT'!H172/0.00023964</f>
        <v>584209.6478050409</v>
      </c>
      <c r="I172" s="217">
        <f>+'miljon SIT'!I172/0.00023964</f>
        <v>187781.67250876315</v>
      </c>
      <c r="J172" s="224">
        <f>+'miljon SIT'!J172/0.00023964</f>
        <v>1064096.1442163244</v>
      </c>
      <c r="K172" s="217">
        <f>+'miljon SIT'!K172/0.00023964</f>
        <v>83458.52111500585</v>
      </c>
      <c r="L172" s="225">
        <f>+'miljon SIT'!L172/0.00023964</f>
        <v>0</v>
      </c>
      <c r="M172" s="71"/>
      <c r="N172" s="71"/>
      <c r="O172" s="67"/>
      <c r="P172" s="67"/>
      <c r="Q172" s="77"/>
    </row>
    <row r="173" spans="1:17" ht="15.75" customHeight="1">
      <c r="A173" s="53"/>
      <c r="B173" s="20"/>
      <c r="C173" s="20"/>
      <c r="D173" s="31" t="s">
        <v>120</v>
      </c>
      <c r="E173" s="217">
        <f>+'miljon SIT'!E173/0.00023964</f>
        <v>33383.40844600234</v>
      </c>
      <c r="F173" s="224">
        <f>+'miljon SIT'!F173/0.00023964</f>
        <v>125187.78167250876</v>
      </c>
      <c r="G173" s="217">
        <f>+'miljon SIT'!G173/0.00023964</f>
        <v>25037.55633450175</v>
      </c>
      <c r="H173" s="224">
        <f>+'miljon SIT'!H173/0.00023964</f>
        <v>125187.78167250876</v>
      </c>
      <c r="I173" s="217">
        <f>+'miljon SIT'!I173/0.00023964</f>
        <v>25037.55633450175</v>
      </c>
      <c r="J173" s="224">
        <f>+'miljon SIT'!J173/0.00023964</f>
        <v>125187.78167250876</v>
      </c>
      <c r="K173" s="217">
        <f>+'miljon SIT'!K173/0.00023964</f>
        <v>25037.55633450175</v>
      </c>
      <c r="L173" s="225">
        <f>+'miljon SIT'!L173/0.00023964</f>
        <v>125187.78167250876</v>
      </c>
      <c r="M173" s="71"/>
      <c r="N173" s="71"/>
      <c r="O173" s="78"/>
      <c r="P173" s="78"/>
      <c r="Q173" s="77"/>
    </row>
    <row r="174" spans="1:17" ht="15.75" customHeight="1">
      <c r="A174" s="53"/>
      <c r="B174" s="20"/>
      <c r="C174" s="20"/>
      <c r="D174" s="29" t="s">
        <v>121</v>
      </c>
      <c r="E174" s="217">
        <f>+'miljon SIT'!E174/0.00023964</f>
        <v>150225.33800701052</v>
      </c>
      <c r="F174" s="224">
        <f>+'miljon SIT'!F174/0.00023964</f>
        <v>0</v>
      </c>
      <c r="G174" s="217">
        <f>+'miljon SIT'!G174/0.00023964</f>
        <v>166917.0422300117</v>
      </c>
      <c r="H174" s="224">
        <f>+'miljon SIT'!H174/0.00023964</f>
        <v>0</v>
      </c>
      <c r="I174" s="217">
        <f>+'miljon SIT'!I174/0.00023964</f>
        <v>166917.0422300117</v>
      </c>
      <c r="J174" s="224">
        <f>+'miljon SIT'!J174/0.00023964</f>
        <v>0</v>
      </c>
      <c r="K174" s="217">
        <f>+'miljon SIT'!K174/0.00023964</f>
        <v>166917.0422300117</v>
      </c>
      <c r="L174" s="225">
        <f>+'miljon SIT'!L174/0.00023964</f>
        <v>0</v>
      </c>
      <c r="M174" s="71"/>
      <c r="N174" s="71"/>
      <c r="O174" s="67"/>
      <c r="P174" s="67"/>
      <c r="Q174" s="77"/>
    </row>
    <row r="175" spans="1:17" ht="15.75" customHeight="1">
      <c r="A175" s="53"/>
      <c r="B175" s="20"/>
      <c r="C175" s="20"/>
      <c r="D175" s="31" t="s">
        <v>122</v>
      </c>
      <c r="E175" s="217">
        <f>+'miljon SIT'!E175/0.00023964</f>
        <v>104323.1513937573</v>
      </c>
      <c r="F175" s="224">
        <f>+'miljon SIT'!F175/0.00023964</f>
        <v>141879.48589550992</v>
      </c>
      <c r="G175" s="217">
        <f>+'miljon SIT'!G175/0.00023964</f>
        <v>116841.92956100818</v>
      </c>
      <c r="H175" s="224">
        <f>+'miljon SIT'!H175/0.00023964</f>
        <v>150225.33800701052</v>
      </c>
      <c r="I175" s="217">
        <f>+'miljon SIT'!I175/0.00023964</f>
        <v>125187.78167250876</v>
      </c>
      <c r="J175" s="224">
        <f>+'miljon SIT'!J175/0.00023964</f>
        <v>292104.82390252047</v>
      </c>
      <c r="K175" s="217">
        <f>+'miljon SIT'!K175/0.00023964</f>
        <v>125187.78167250876</v>
      </c>
      <c r="L175" s="225">
        <f>+'miljon SIT'!L175/0.00023964</f>
        <v>292104.82390252047</v>
      </c>
      <c r="M175" s="71"/>
      <c r="N175" s="71"/>
      <c r="O175" s="78"/>
      <c r="P175" s="78"/>
      <c r="Q175" s="77"/>
    </row>
    <row r="176" spans="1:17" ht="15.75" customHeight="1">
      <c r="A176" s="53"/>
      <c r="B176" s="13"/>
      <c r="C176" s="13"/>
      <c r="D176" s="32" t="s">
        <v>123</v>
      </c>
      <c r="E176" s="217">
        <f>+'miljon SIT'!E176/0.00023964</f>
        <v>73026.20597563012</v>
      </c>
      <c r="F176" s="224">
        <f>+'miljon SIT'!F176/0.00023964</f>
        <v>219078.61792689032</v>
      </c>
      <c r="G176" s="217">
        <f>+'miljon SIT'!G176/0.00023964</f>
        <v>0</v>
      </c>
      <c r="H176" s="224">
        <f>+'miljon SIT'!H176/0.00023964</f>
        <v>0</v>
      </c>
      <c r="I176" s="217">
        <f>+'miljon SIT'!I176/0.00023964</f>
        <v>0</v>
      </c>
      <c r="J176" s="224">
        <f>+'miljon SIT'!J176/0.00023964</f>
        <v>0</v>
      </c>
      <c r="K176" s="217">
        <f>+'miljon SIT'!K176/0.00023964</f>
        <v>0</v>
      </c>
      <c r="L176" s="225">
        <f>+'miljon SIT'!L176/0.00023964</f>
        <v>0</v>
      </c>
      <c r="M176" s="71"/>
      <c r="N176" s="71"/>
      <c r="O176" s="78"/>
      <c r="P176" s="78"/>
      <c r="Q176" s="77"/>
    </row>
    <row r="177" spans="1:17" ht="15.75" customHeight="1">
      <c r="A177" s="53"/>
      <c r="B177" s="13"/>
      <c r="C177" s="13"/>
      <c r="D177" s="32" t="s">
        <v>124</v>
      </c>
      <c r="E177" s="217">
        <f>+'miljon SIT'!E177/0.00023964</f>
        <v>221165.0809547655</v>
      </c>
      <c r="F177" s="224">
        <f>+'miljon SIT'!F177/0.00023964</f>
        <v>62593.89083625438</v>
      </c>
      <c r="G177" s="217">
        <f>+'miljon SIT'!G177/0.00023964</f>
        <v>20864.63027875146</v>
      </c>
      <c r="H177" s="224">
        <f>+'miljon SIT'!H177/0.00023964</f>
        <v>0</v>
      </c>
      <c r="I177" s="217">
        <f>+'miljon SIT'!I177/0.00023964</f>
        <v>20864.63027875146</v>
      </c>
      <c r="J177" s="224">
        <f>+'miljon SIT'!J177/0.00023964</f>
        <v>0</v>
      </c>
      <c r="K177" s="217">
        <f>+'miljon SIT'!K177/0.00023964</f>
        <v>20864.63027875146</v>
      </c>
      <c r="L177" s="225">
        <f>+'miljon SIT'!L177/0.00023964</f>
        <v>0</v>
      </c>
      <c r="M177" s="71"/>
      <c r="N177" s="71"/>
      <c r="O177" s="78"/>
      <c r="P177" s="78"/>
      <c r="Q177" s="77"/>
    </row>
    <row r="178" spans="1:16" s="5" customFormat="1" ht="15.75" customHeight="1">
      <c r="A178" s="56"/>
      <c r="B178" s="16" t="s">
        <v>125</v>
      </c>
      <c r="C178" s="16"/>
      <c r="D178" s="16"/>
      <c r="E178" s="206">
        <f>+'miljon SIT'!E178/0.00023964</f>
        <v>83458.52111500585</v>
      </c>
      <c r="F178" s="207">
        <f>+'miljon SIT'!F178/0.00023964</f>
        <v>141879.48589550992</v>
      </c>
      <c r="G178" s="206">
        <f>+'miljon SIT'!G178/0.00023964</f>
        <v>41729.26055750292</v>
      </c>
      <c r="H178" s="207">
        <f>+'miljon SIT'!H178/0.00023964</f>
        <v>29210.482390252044</v>
      </c>
      <c r="I178" s="206">
        <f>+'miljon SIT'!I178/0.00023964</f>
        <v>20864.63027875146</v>
      </c>
      <c r="J178" s="207">
        <f>+'miljon SIT'!J178/0.00023964</f>
        <v>0</v>
      </c>
      <c r="K178" s="240">
        <f>+'miljon SIT'!K178/0.00023964</f>
        <v>20864.63027875146</v>
      </c>
      <c r="L178" s="208">
        <f>+'miljon SIT'!L178/0.00023964</f>
        <v>0</v>
      </c>
      <c r="M178" s="75"/>
      <c r="N178" s="76"/>
      <c r="O178" s="66"/>
      <c r="P178" s="66"/>
    </row>
    <row r="179" spans="1:15" s="85" customFormat="1" ht="15" customHeight="1">
      <c r="A179" s="80"/>
      <c r="B179" s="81"/>
      <c r="C179" s="18" t="s">
        <v>126</v>
      </c>
      <c r="D179" s="19"/>
      <c r="E179" s="209">
        <f>+'miljon SIT'!E179/0.00023964</f>
        <v>83458.52111500585</v>
      </c>
      <c r="F179" s="209">
        <f>+'miljon SIT'!F179/0.00023964</f>
        <v>141879.48589550992</v>
      </c>
      <c r="G179" s="209">
        <f>+'miljon SIT'!G179/0.00023964</f>
        <v>41729.26055750292</v>
      </c>
      <c r="H179" s="209">
        <f>+'miljon SIT'!H179/0.00023964</f>
        <v>29210.482390252044</v>
      </c>
      <c r="I179" s="209">
        <f>+'miljon SIT'!I179/0.00023964</f>
        <v>20864.63027875146</v>
      </c>
      <c r="J179" s="209">
        <f>+'miljon SIT'!J179/0.00023964</f>
        <v>0</v>
      </c>
      <c r="K179" s="209">
        <f>+'miljon SIT'!K179/0.00023964</f>
        <v>20864.63027875146</v>
      </c>
      <c r="L179" s="234">
        <f>+'miljon SIT'!L179/0.00023964</f>
        <v>0</v>
      </c>
      <c r="M179" s="82"/>
      <c r="N179" s="83"/>
      <c r="O179" s="84"/>
    </row>
    <row r="180" spans="1:17" ht="15.75" customHeight="1" thickBot="1">
      <c r="A180" s="185"/>
      <c r="B180" s="186"/>
      <c r="C180" s="186"/>
      <c r="D180" s="189" t="s">
        <v>127</v>
      </c>
      <c r="E180" s="212">
        <f>+'miljon SIT'!E180/0.00023964</f>
        <v>83458.52111500585</v>
      </c>
      <c r="F180" s="226">
        <f>+'miljon SIT'!F180/0.00023964</f>
        <v>141879.48589550992</v>
      </c>
      <c r="G180" s="212">
        <f>+'miljon SIT'!G180/0.00023964</f>
        <v>41729.26055750292</v>
      </c>
      <c r="H180" s="226">
        <f>+'miljon SIT'!H180/0.00023964</f>
        <v>29210.482390252044</v>
      </c>
      <c r="I180" s="212">
        <f>+'miljon SIT'!I180/0.00023964</f>
        <v>20864.63027875146</v>
      </c>
      <c r="J180" s="226">
        <f>+'miljon SIT'!J180/0.00023964</f>
        <v>0</v>
      </c>
      <c r="K180" s="212">
        <f>+'miljon SIT'!K180/0.00023964</f>
        <v>20864.63027875146</v>
      </c>
      <c r="L180" s="227">
        <f>+'miljon SIT'!L180/0.00023964</f>
        <v>0</v>
      </c>
      <c r="M180" s="71"/>
      <c r="N180" s="71"/>
      <c r="O180" s="78"/>
      <c r="P180" s="78"/>
      <c r="Q180" s="77"/>
    </row>
    <row r="181" spans="2:16" s="2" customFormat="1" ht="48" customHeight="1" thickBot="1" thickTop="1">
      <c r="B181" s="1"/>
      <c r="C181" s="1"/>
      <c r="D181" s="1"/>
      <c r="E181" s="215"/>
      <c r="F181" s="215"/>
      <c r="G181" s="215"/>
      <c r="H181" s="215"/>
      <c r="I181" s="215"/>
      <c r="J181" s="215"/>
      <c r="K181" s="215"/>
      <c r="L181" s="215"/>
      <c r="M181" s="55"/>
      <c r="N181" s="55"/>
      <c r="O181" s="55"/>
      <c r="P181" s="55"/>
    </row>
    <row r="182" spans="1:15" s="184" customFormat="1" ht="48" customHeight="1" thickTop="1">
      <c r="A182" s="335" t="s">
        <v>176</v>
      </c>
      <c r="B182" s="336"/>
      <c r="C182" s="336"/>
      <c r="D182" s="336"/>
      <c r="E182" s="268">
        <f>+'miljon SIT'!E182/0.00023964</f>
        <v>3899599.3990986478</v>
      </c>
      <c r="F182" s="268">
        <f>+'miljon SIT'!F182/0.00023964</f>
        <v>703138.0403939242</v>
      </c>
      <c r="G182" s="268">
        <f>+'miljon SIT'!G182/0.00023964</f>
        <v>3968452.6790185277</v>
      </c>
      <c r="H182" s="268">
        <f>+'miljon SIT'!H182/0.00023964</f>
        <v>1510599.2321816057</v>
      </c>
      <c r="I182" s="268">
        <f>+'miljon SIT'!I182/0.00023964</f>
        <v>4575613.420130195</v>
      </c>
      <c r="J182" s="268">
        <f>+'miljon SIT'!J182/0.00023964</f>
        <v>3046236.0206977134</v>
      </c>
      <c r="K182" s="268">
        <f>+'miljon SIT'!K182/0.00023964</f>
        <v>4175012.518778167</v>
      </c>
      <c r="L182" s="269">
        <f>+'miljon SIT'!L182/0.00023964</f>
        <v>2211650.809547655</v>
      </c>
      <c r="M182" s="182"/>
      <c r="N182" s="183"/>
      <c r="O182" s="183"/>
    </row>
    <row r="183" spans="1:15" ht="15.75" customHeight="1">
      <c r="A183" s="60" t="s">
        <v>128</v>
      </c>
      <c r="B183" s="59"/>
      <c r="C183" s="61"/>
      <c r="D183" s="92"/>
      <c r="E183" s="242">
        <f>+'miljon SIT'!E183/0.00023964</f>
        <v>246202.63728926724</v>
      </c>
      <c r="F183" s="243">
        <f>+'miljon SIT'!F183/0.00023964</f>
        <v>200300.450676014</v>
      </c>
      <c r="G183" s="242">
        <f>+'miljon SIT'!G183/0.00023964</f>
        <v>0</v>
      </c>
      <c r="H183" s="243">
        <f>+'miljon SIT'!H183/0.00023964</f>
        <v>0</v>
      </c>
      <c r="I183" s="242">
        <f>+'miljon SIT'!I183/0.00023964</f>
        <v>0</v>
      </c>
      <c r="J183" s="243">
        <f>+'miljon SIT'!J183/0.00023964</f>
        <v>417292.6055750292</v>
      </c>
      <c r="K183" s="242">
        <f>+'miljon SIT'!K183/0.00023964</f>
        <v>542480.387247538</v>
      </c>
      <c r="L183" s="245">
        <f>+'miljon SIT'!L183/0.00023964</f>
        <v>125187.78167250876</v>
      </c>
      <c r="M183" s="6"/>
      <c r="N183" s="10"/>
      <c r="O183" s="1"/>
    </row>
    <row r="184" spans="1:14" s="5" customFormat="1" ht="15.75" customHeight="1">
      <c r="A184" s="56"/>
      <c r="B184" s="26" t="s">
        <v>129</v>
      </c>
      <c r="C184" s="26"/>
      <c r="D184" s="27"/>
      <c r="E184" s="246">
        <f>+'miljon SIT'!E184/0.00023964</f>
        <v>246202.63728926724</v>
      </c>
      <c r="F184" s="247">
        <f>+'miljon SIT'!F184/0.00023964</f>
        <v>200300.450676014</v>
      </c>
      <c r="G184" s="246">
        <f>+'miljon SIT'!G184/0.00023964</f>
        <v>0</v>
      </c>
      <c r="H184" s="247">
        <f>+'miljon SIT'!H184/0.00023964</f>
        <v>0</v>
      </c>
      <c r="I184" s="246">
        <f>+'miljon SIT'!I184/0.00023964</f>
        <v>0</v>
      </c>
      <c r="J184" s="247">
        <f>+'miljon SIT'!J184/0.00023964</f>
        <v>417292.6055750292</v>
      </c>
      <c r="K184" s="246">
        <f>+'miljon SIT'!K184/0.00023964</f>
        <v>542480.387247538</v>
      </c>
      <c r="L184" s="249">
        <f>+'miljon SIT'!L184/0.00023964</f>
        <v>125187.78167250876</v>
      </c>
      <c r="M184" s="64"/>
      <c r="N184" s="79"/>
    </row>
    <row r="185" spans="1:15" s="85" customFormat="1" ht="15" customHeight="1">
      <c r="A185" s="80"/>
      <c r="B185" s="81"/>
      <c r="C185" s="18" t="s">
        <v>130</v>
      </c>
      <c r="D185" s="19"/>
      <c r="E185" s="209">
        <f>+'miljon SIT'!E185/0.00023964</f>
        <v>246202.63728926724</v>
      </c>
      <c r="F185" s="233">
        <f>+'miljon SIT'!F185/0.00023964</f>
        <v>200300.450676014</v>
      </c>
      <c r="G185" s="209">
        <f>+'miljon SIT'!G185/0.00023964</f>
        <v>0</v>
      </c>
      <c r="H185" s="233">
        <f>+'miljon SIT'!H185/0.00023964</f>
        <v>0</v>
      </c>
      <c r="I185" s="209">
        <f>+'miljon SIT'!I185/0.00023964</f>
        <v>0</v>
      </c>
      <c r="J185" s="233">
        <f>+'miljon SIT'!J185/0.00023964</f>
        <v>417292.6055750292</v>
      </c>
      <c r="K185" s="209">
        <f>+'miljon SIT'!K185/0.00023964</f>
        <v>542480.387247538</v>
      </c>
      <c r="L185" s="234">
        <f>+'miljon SIT'!L185/0.00023964</f>
        <v>125187.78167250876</v>
      </c>
      <c r="M185" s="82"/>
      <c r="N185" s="83"/>
      <c r="O185" s="84"/>
    </row>
    <row r="186" spans="1:16" ht="15.75" customHeight="1">
      <c r="A186" s="53"/>
      <c r="B186" s="13"/>
      <c r="C186" s="13"/>
      <c r="D186" s="28" t="s">
        <v>131</v>
      </c>
      <c r="E186" s="217">
        <f>+'miljon SIT'!E186/0.00023964</f>
        <v>246202.63728926724</v>
      </c>
      <c r="F186" s="224">
        <f>+'miljon SIT'!F186/0.00023964</f>
        <v>200300.450676014</v>
      </c>
      <c r="G186" s="217">
        <f>+'miljon SIT'!G186/0.00023964</f>
        <v>0</v>
      </c>
      <c r="H186" s="224">
        <f>+'miljon SIT'!H186/0.00023964</f>
        <v>0</v>
      </c>
      <c r="I186" s="217">
        <f>+'miljon SIT'!I186/0.00023964</f>
        <v>0</v>
      </c>
      <c r="J186" s="224">
        <f>+'miljon SIT'!J186/0.00023964</f>
        <v>0</v>
      </c>
      <c r="K186" s="217">
        <f>+'miljon SIT'!K186/0.00023964</f>
        <v>0</v>
      </c>
      <c r="L186" s="225">
        <f>+'miljon SIT'!L186/0.00023964</f>
        <v>0</v>
      </c>
      <c r="M186" s="67"/>
      <c r="N186" s="67"/>
      <c r="O186" s="1"/>
      <c r="P186" s="77"/>
    </row>
    <row r="187" spans="1:16" ht="15.75" customHeight="1">
      <c r="A187" s="53"/>
      <c r="B187" s="13"/>
      <c r="C187" s="13"/>
      <c r="D187" s="28" t="s">
        <v>132</v>
      </c>
      <c r="E187" s="217">
        <f>+'miljon SIT'!E187/0.00023964</f>
        <v>0</v>
      </c>
      <c r="F187" s="224">
        <f>+'miljon SIT'!F187/0.00023964</f>
        <v>0</v>
      </c>
      <c r="G187" s="217">
        <f>+'miljon SIT'!G187/0.00023964</f>
        <v>0</v>
      </c>
      <c r="H187" s="224">
        <f>+'miljon SIT'!H187/0.00023964</f>
        <v>0</v>
      </c>
      <c r="I187" s="217">
        <f>+'miljon SIT'!I187/0.00023964</f>
        <v>0</v>
      </c>
      <c r="J187" s="224">
        <f>+'miljon SIT'!J187/0.00023964</f>
        <v>417292.6055750292</v>
      </c>
      <c r="K187" s="217">
        <f>+'miljon SIT'!K187/0.00023964</f>
        <v>542480.387247538</v>
      </c>
      <c r="L187" s="225">
        <f>+'miljon SIT'!L187/0.00023964</f>
        <v>125187.78167250876</v>
      </c>
      <c r="M187" s="67"/>
      <c r="N187" s="67"/>
      <c r="O187" s="1"/>
      <c r="P187" s="77"/>
    </row>
    <row r="188" spans="1:15" ht="15.75" customHeight="1">
      <c r="A188" s="52" t="s">
        <v>133</v>
      </c>
      <c r="B188" s="59"/>
      <c r="C188" s="22"/>
      <c r="D188" s="23"/>
      <c r="E188" s="203">
        <f>+'miljon SIT'!E188/0.00023964</f>
        <v>1237272.5755299616</v>
      </c>
      <c r="F188" s="203">
        <f>+'miljon SIT'!F188/0.00023964</f>
        <v>125187.78167250876</v>
      </c>
      <c r="G188" s="203">
        <f>+'miljon SIT'!G188/0.00023964</f>
        <v>448589.5509931564</v>
      </c>
      <c r="H188" s="203">
        <f>+'miljon SIT'!H188/0.00023964</f>
        <v>375563.3450175263</v>
      </c>
      <c r="I188" s="203">
        <f>+'miljon SIT'!I188/0.00023964</f>
        <v>1095393.0896344515</v>
      </c>
      <c r="J188" s="203">
        <f>+'miljon SIT'!J188/0.00023964</f>
        <v>0</v>
      </c>
      <c r="K188" s="203">
        <f>+'miljon SIT'!K188/0.00023964</f>
        <v>1658738.107160741</v>
      </c>
      <c r="L188" s="250">
        <f>+'miljon SIT'!L188/0.00023964</f>
        <v>0</v>
      </c>
      <c r="M188" s="10"/>
      <c r="N188" s="10"/>
      <c r="O188" s="1"/>
    </row>
    <row r="189" spans="1:14" s="5" customFormat="1" ht="15.75" customHeight="1">
      <c r="A189" s="56"/>
      <c r="B189" s="16" t="s">
        <v>134</v>
      </c>
      <c r="C189" s="16"/>
      <c r="D189" s="17"/>
      <c r="E189" s="206">
        <f>+'miljon SIT'!E189/0.00023964</f>
        <v>0</v>
      </c>
      <c r="F189" s="207">
        <f>+'miljon SIT'!F189/0.00023964</f>
        <v>125187.78167250876</v>
      </c>
      <c r="G189" s="206">
        <f>+'miljon SIT'!G189/0.00023964</f>
        <v>0</v>
      </c>
      <c r="H189" s="207">
        <f>+'miljon SIT'!H189/0.00023964</f>
        <v>375563.3450175263</v>
      </c>
      <c r="I189" s="206">
        <f>+'miljon SIT'!I189/0.00023964</f>
        <v>667668.1689200468</v>
      </c>
      <c r="J189" s="207">
        <f>+'miljon SIT'!J189/0.00023964</f>
        <v>0</v>
      </c>
      <c r="K189" s="206">
        <f>+'miljon SIT'!K189/0.00023964</f>
        <v>208646.3027875146</v>
      </c>
      <c r="L189" s="208">
        <f>+'miljon SIT'!L189/0.00023964</f>
        <v>0</v>
      </c>
      <c r="M189" s="64"/>
      <c r="N189" s="79"/>
    </row>
    <row r="190" spans="1:15" s="85" customFormat="1" ht="15" customHeight="1">
      <c r="A190" s="80"/>
      <c r="B190" s="81"/>
      <c r="C190" s="18" t="s">
        <v>135</v>
      </c>
      <c r="D190" s="19"/>
      <c r="E190" s="209">
        <f>+'miljon SIT'!E190/0.00023964</f>
        <v>0</v>
      </c>
      <c r="F190" s="233">
        <f>+'miljon SIT'!F190/0.00023964</f>
        <v>125187.78167250876</v>
      </c>
      <c r="G190" s="209">
        <f>+'miljon SIT'!G190/0.00023964</f>
        <v>0</v>
      </c>
      <c r="H190" s="233">
        <f>+'miljon SIT'!H190/0.00023964</f>
        <v>375563.3450175263</v>
      </c>
      <c r="I190" s="209">
        <f>+'miljon SIT'!I190/0.00023964</f>
        <v>667668.1689200468</v>
      </c>
      <c r="J190" s="233">
        <f>+'miljon SIT'!J190/0.00023964</f>
        <v>0</v>
      </c>
      <c r="K190" s="209">
        <f>+'miljon SIT'!K190/0.00023964</f>
        <v>208646.3027875146</v>
      </c>
      <c r="L190" s="234">
        <f>+'miljon SIT'!L190/0.00023964</f>
        <v>0</v>
      </c>
      <c r="M190" s="82"/>
      <c r="N190" s="83"/>
      <c r="O190" s="84"/>
    </row>
    <row r="191" spans="1:16" ht="15.75" customHeight="1">
      <c r="A191" s="53"/>
      <c r="B191" s="13"/>
      <c r="C191" s="13"/>
      <c r="D191" s="28" t="s">
        <v>136</v>
      </c>
      <c r="E191" s="217">
        <f>+'miljon SIT'!E191/0.00023964</f>
        <v>0</v>
      </c>
      <c r="F191" s="224">
        <f>+'miljon SIT'!F191/0.00023964</f>
        <v>125187.78167250876</v>
      </c>
      <c r="G191" s="217">
        <f>+'miljon SIT'!G191/0.00023964</f>
        <v>0</v>
      </c>
      <c r="H191" s="224">
        <f>+'miljon SIT'!H191/0.00023964</f>
        <v>375563.3450175263</v>
      </c>
      <c r="I191" s="217">
        <f>+'miljon SIT'!I191/0.00023964</f>
        <v>667668.1689200468</v>
      </c>
      <c r="J191" s="224">
        <f>+'miljon SIT'!J191/0.00023964</f>
        <v>0</v>
      </c>
      <c r="K191" s="217">
        <f>+'miljon SIT'!K191/0.00023964</f>
        <v>208646.3027875146</v>
      </c>
      <c r="L191" s="225">
        <f>+'miljon SIT'!L191/0.00023964</f>
        <v>0</v>
      </c>
      <c r="M191" s="67"/>
      <c r="N191" s="67"/>
      <c r="O191" s="1"/>
      <c r="P191" s="77"/>
    </row>
    <row r="192" spans="1:14" s="5" customFormat="1" ht="15.75" customHeight="1">
      <c r="A192" s="56"/>
      <c r="B192" s="16" t="s">
        <v>137</v>
      </c>
      <c r="C192" s="16"/>
      <c r="D192" s="17"/>
      <c r="E192" s="206">
        <f>+'miljon SIT'!E192/0.00023964</f>
        <v>83458.52111500585</v>
      </c>
      <c r="F192" s="207">
        <f>+'miljon SIT'!F192/0.00023964</f>
        <v>0</v>
      </c>
      <c r="G192" s="206">
        <f>+'miljon SIT'!G192/0.00023964</f>
        <v>333834.0844600234</v>
      </c>
      <c r="H192" s="207">
        <f>+'miljon SIT'!H192/0.00023964</f>
        <v>0</v>
      </c>
      <c r="I192" s="206">
        <f>+'miljon SIT'!I192/0.00023964</f>
        <v>0</v>
      </c>
      <c r="J192" s="207">
        <f>+'miljon SIT'!J192/0.00023964</f>
        <v>0</v>
      </c>
      <c r="K192" s="206">
        <f>+'miljon SIT'!K192/0.00023964</f>
        <v>1251877.8167250876</v>
      </c>
      <c r="L192" s="208">
        <f>+'miljon SIT'!L192/0.00023964</f>
        <v>0</v>
      </c>
      <c r="M192" s="64"/>
      <c r="N192" s="79"/>
    </row>
    <row r="193" spans="1:15" s="85" customFormat="1" ht="15" customHeight="1">
      <c r="A193" s="80"/>
      <c r="B193" s="81"/>
      <c r="C193" s="18" t="s">
        <v>135</v>
      </c>
      <c r="D193" s="19"/>
      <c r="E193" s="209">
        <f>+'miljon SIT'!E193/0.00023964</f>
        <v>83458.52111500585</v>
      </c>
      <c r="F193" s="233">
        <f>+'miljon SIT'!F193/0.00023964</f>
        <v>0</v>
      </c>
      <c r="G193" s="209">
        <f>+'miljon SIT'!G193/0.00023964</f>
        <v>333834.0844600234</v>
      </c>
      <c r="H193" s="233">
        <f>+'miljon SIT'!H193/0.00023964</f>
        <v>0</v>
      </c>
      <c r="I193" s="209">
        <f>+'miljon SIT'!I193/0.00023964</f>
        <v>0</v>
      </c>
      <c r="J193" s="233">
        <f>+'miljon SIT'!J193/0.00023964</f>
        <v>0</v>
      </c>
      <c r="K193" s="209">
        <f>+'miljon SIT'!K193/0.00023964</f>
        <v>1251877.8167250876</v>
      </c>
      <c r="L193" s="234">
        <f>+'miljon SIT'!L193/0.00023964</f>
        <v>0</v>
      </c>
      <c r="M193" s="82"/>
      <c r="N193" s="83"/>
      <c r="O193" s="84"/>
    </row>
    <row r="194" spans="1:15" ht="15.75" customHeight="1">
      <c r="A194" s="53"/>
      <c r="B194" s="20"/>
      <c r="C194" s="20"/>
      <c r="D194" s="21" t="s">
        <v>138</v>
      </c>
      <c r="E194" s="217">
        <f>+'miljon SIT'!E194/0.00023964</f>
        <v>83458.52111500585</v>
      </c>
      <c r="F194" s="224">
        <f>+'miljon SIT'!F194/0.00023964</f>
        <v>0</v>
      </c>
      <c r="G194" s="217">
        <f>+'miljon SIT'!G194/0.00023964</f>
        <v>333834.0844600234</v>
      </c>
      <c r="H194" s="224">
        <f>+'miljon SIT'!H194/0.00023964</f>
        <v>0</v>
      </c>
      <c r="I194" s="217">
        <f>+'miljon SIT'!I194/0.00023964</f>
        <v>0</v>
      </c>
      <c r="J194" s="224">
        <f>+'miljon SIT'!J194/0.00023964</f>
        <v>0</v>
      </c>
      <c r="K194" s="217">
        <f>+'miljon SIT'!K194/0.00023964</f>
        <v>1251877.8167250876</v>
      </c>
      <c r="L194" s="225">
        <f>+'miljon SIT'!L194/0.00023964</f>
        <v>0</v>
      </c>
      <c r="M194" s="67"/>
      <c r="N194" s="67"/>
      <c r="O194" s="1"/>
    </row>
    <row r="195" spans="1:14" s="5" customFormat="1" ht="15.75" customHeight="1">
      <c r="A195" s="56"/>
      <c r="B195" s="16" t="s">
        <v>139</v>
      </c>
      <c r="C195" s="16"/>
      <c r="D195" s="17"/>
      <c r="E195" s="206">
        <f>+'miljon SIT'!E195/0.00023964</f>
        <v>1153814.0544149557</v>
      </c>
      <c r="F195" s="207">
        <f>+'miljon SIT'!F195/0.00023964</f>
        <v>0</v>
      </c>
      <c r="G195" s="206">
        <f>+'miljon SIT'!G195/0.00023964</f>
        <v>114755.46653313303</v>
      </c>
      <c r="H195" s="207">
        <f>+'miljon SIT'!H195/0.00023964</f>
        <v>0</v>
      </c>
      <c r="I195" s="206">
        <f>+'miljon SIT'!I195/0.00023964</f>
        <v>427724.92071440496</v>
      </c>
      <c r="J195" s="207">
        <f>+'miljon SIT'!J195/0.00023964</f>
        <v>0</v>
      </c>
      <c r="K195" s="206">
        <f>+'miljon SIT'!K195/0.00023964</f>
        <v>198213.98764813886</v>
      </c>
      <c r="L195" s="208">
        <f>+'miljon SIT'!L195/0.00023964</f>
        <v>0</v>
      </c>
      <c r="M195" s="64"/>
      <c r="N195" s="79"/>
    </row>
    <row r="196" spans="1:15" s="85" customFormat="1" ht="15" customHeight="1">
      <c r="A196" s="80"/>
      <c r="B196" s="81"/>
      <c r="C196" s="18" t="s">
        <v>140</v>
      </c>
      <c r="D196" s="19"/>
      <c r="E196" s="209">
        <f>+'miljon SIT'!E196/0.00023964</f>
        <v>1153814.0544149557</v>
      </c>
      <c r="F196" s="233">
        <f>+'miljon SIT'!F196/0.00023964</f>
        <v>0</v>
      </c>
      <c r="G196" s="209">
        <f>+'miljon SIT'!G196/0.00023964</f>
        <v>114755.46653313303</v>
      </c>
      <c r="H196" s="233">
        <f>+'miljon SIT'!H196/0.00023964</f>
        <v>0</v>
      </c>
      <c r="I196" s="209">
        <f>+'miljon SIT'!I196/0.00023964</f>
        <v>114755.46653313303</v>
      </c>
      <c r="J196" s="233">
        <f>+'miljon SIT'!J196/0.00023964</f>
        <v>0</v>
      </c>
      <c r="K196" s="209">
        <f>+'miljon SIT'!K196/0.00023964</f>
        <v>198213.98764813886</v>
      </c>
      <c r="L196" s="234">
        <f>+'miljon SIT'!L196/0.00023964</f>
        <v>0</v>
      </c>
      <c r="M196" s="82"/>
      <c r="N196" s="83"/>
      <c r="O196" s="84"/>
    </row>
    <row r="197" spans="1:15" ht="15.75" customHeight="1">
      <c r="A197" s="53"/>
      <c r="B197" s="20"/>
      <c r="C197" s="20"/>
      <c r="D197" s="21" t="s">
        <v>141</v>
      </c>
      <c r="E197" s="217">
        <f>+'miljon SIT'!E197/0.00023964</f>
        <v>114755.46653313303</v>
      </c>
      <c r="F197" s="224">
        <f>+'miljon SIT'!F197/0.00023964</f>
        <v>0</v>
      </c>
      <c r="G197" s="217">
        <f>+'miljon SIT'!G197/0.00023964</f>
        <v>114755.46653313303</v>
      </c>
      <c r="H197" s="224">
        <f>+'miljon SIT'!H197/0.00023964</f>
        <v>0</v>
      </c>
      <c r="I197" s="217">
        <f>+'miljon SIT'!I197/0.00023964</f>
        <v>114755.46653313303</v>
      </c>
      <c r="J197" s="224">
        <f>+'miljon SIT'!J197/0.00023964</f>
        <v>0</v>
      </c>
      <c r="K197" s="217">
        <f>+'miljon SIT'!K197/0.00023964</f>
        <v>114755.46653313303</v>
      </c>
      <c r="L197" s="225">
        <f>+'miljon SIT'!L197/0.00023964</f>
        <v>0</v>
      </c>
      <c r="M197" s="67"/>
      <c r="N197" s="67"/>
      <c r="O197" s="1"/>
    </row>
    <row r="198" spans="1:15" ht="15.75" customHeight="1">
      <c r="A198" s="53"/>
      <c r="B198" s="20"/>
      <c r="C198" s="20"/>
      <c r="D198" s="21" t="s">
        <v>142</v>
      </c>
      <c r="E198" s="217">
        <f>+'miljon SIT'!E198/0.00023964</f>
        <v>630111.8344182941</v>
      </c>
      <c r="F198" s="224">
        <f>+'miljon SIT'!F198/0.00023964</f>
        <v>0</v>
      </c>
      <c r="G198" s="217">
        <f>+'miljon SIT'!G198/0.00023964</f>
        <v>0</v>
      </c>
      <c r="H198" s="224">
        <f>+'miljon SIT'!H198/0.00023964</f>
        <v>0</v>
      </c>
      <c r="I198" s="217">
        <f>+'miljon SIT'!I198/0.00023964</f>
        <v>0</v>
      </c>
      <c r="J198" s="224">
        <f>+'miljon SIT'!J198/0.00023964</f>
        <v>0</v>
      </c>
      <c r="K198" s="217">
        <f>+'miljon SIT'!K198/0.00023964</f>
        <v>0</v>
      </c>
      <c r="L198" s="225">
        <f>+'miljon SIT'!L198/0.00023964</f>
        <v>0</v>
      </c>
      <c r="M198" s="67"/>
      <c r="N198" s="67"/>
      <c r="O198" s="1"/>
    </row>
    <row r="199" spans="1:15" ht="15.75" customHeight="1">
      <c r="A199" s="53"/>
      <c r="B199" s="20"/>
      <c r="C199" s="20"/>
      <c r="D199" s="21" t="s">
        <v>143</v>
      </c>
      <c r="E199" s="217">
        <f>+'miljon SIT'!E199/0.00023964</f>
        <v>250375.56334501752</v>
      </c>
      <c r="F199" s="224">
        <f>+'miljon SIT'!F199/0.00023964</f>
        <v>0</v>
      </c>
      <c r="G199" s="217">
        <f>+'miljon SIT'!G199/0.00023964</f>
        <v>0</v>
      </c>
      <c r="H199" s="224">
        <f>+'miljon SIT'!H199/0.00023964</f>
        <v>0</v>
      </c>
      <c r="I199" s="217">
        <f>+'miljon SIT'!I199/0.00023964</f>
        <v>0</v>
      </c>
      <c r="J199" s="224">
        <f>+'miljon SIT'!J199/0.00023964</f>
        <v>0</v>
      </c>
      <c r="K199" s="217">
        <f>+'miljon SIT'!K199/0.00023964</f>
        <v>0</v>
      </c>
      <c r="L199" s="225">
        <f>+'miljon SIT'!L199/0.00023964</f>
        <v>0</v>
      </c>
      <c r="M199" s="67"/>
      <c r="N199" s="67"/>
      <c r="O199" s="1"/>
    </row>
    <row r="200" spans="1:15" ht="15.75" customHeight="1">
      <c r="A200" s="53"/>
      <c r="B200" s="20"/>
      <c r="C200" s="20"/>
      <c r="D200" s="21" t="s">
        <v>144</v>
      </c>
      <c r="E200" s="217">
        <f>+'miljon SIT'!E200/0.00023964</f>
        <v>158571.1901185111</v>
      </c>
      <c r="F200" s="224">
        <f>+'miljon SIT'!F200/0.00023964</f>
        <v>0</v>
      </c>
      <c r="G200" s="217">
        <f>+'miljon SIT'!G200/0.00023964</f>
        <v>0</v>
      </c>
      <c r="H200" s="224">
        <f>+'miljon SIT'!H200/0.00023964</f>
        <v>0</v>
      </c>
      <c r="I200" s="217">
        <f>+'miljon SIT'!I200/0.00023964</f>
        <v>0</v>
      </c>
      <c r="J200" s="224">
        <f>+'miljon SIT'!J200/0.00023964</f>
        <v>0</v>
      </c>
      <c r="K200" s="217">
        <f>+'miljon SIT'!K200/0.00023964</f>
        <v>0</v>
      </c>
      <c r="L200" s="225">
        <f>+'miljon SIT'!L200/0.00023964</f>
        <v>0</v>
      </c>
      <c r="M200" s="67"/>
      <c r="N200" s="67"/>
      <c r="O200" s="1"/>
    </row>
    <row r="201" spans="1:15" ht="15.75" customHeight="1">
      <c r="A201" s="53"/>
      <c r="B201" s="20"/>
      <c r="C201" s="20"/>
      <c r="D201" s="21" t="s">
        <v>145</v>
      </c>
      <c r="E201" s="217">
        <f>+'miljon SIT'!E201/0.00023964</f>
        <v>0</v>
      </c>
      <c r="F201" s="224">
        <f>+'miljon SIT'!F201/0.00023964</f>
        <v>0</v>
      </c>
      <c r="G201" s="217">
        <f>+'miljon SIT'!G201/0.00023964</f>
        <v>0</v>
      </c>
      <c r="H201" s="224">
        <f>+'miljon SIT'!H201/0.00023964</f>
        <v>0</v>
      </c>
      <c r="I201" s="217">
        <f>+'miljon SIT'!I201/0.00023964</f>
        <v>0</v>
      </c>
      <c r="J201" s="224">
        <f>+'miljon SIT'!J201/0.00023964</f>
        <v>0</v>
      </c>
      <c r="K201" s="217">
        <f>+'miljon SIT'!K201/0.00023964</f>
        <v>83458.52111500585</v>
      </c>
      <c r="L201" s="225">
        <f>+'miljon SIT'!L201/0.00023964</f>
        <v>0</v>
      </c>
      <c r="M201" s="67"/>
      <c r="N201" s="67"/>
      <c r="O201" s="1"/>
    </row>
    <row r="202" spans="1:15" s="85" customFormat="1" ht="15" customHeight="1">
      <c r="A202" s="80"/>
      <c r="B202" s="81"/>
      <c r="C202" s="18" t="s">
        <v>146</v>
      </c>
      <c r="D202" s="19"/>
      <c r="E202" s="209">
        <f>+'miljon SIT'!E202/0.00023964</f>
        <v>0</v>
      </c>
      <c r="F202" s="233">
        <f>+'miljon SIT'!F202/0.00023964</f>
        <v>0</v>
      </c>
      <c r="G202" s="209">
        <f>+'miljon SIT'!G202/0.00023964</f>
        <v>0</v>
      </c>
      <c r="H202" s="233">
        <f>+'miljon SIT'!H202/0.00023964</f>
        <v>0</v>
      </c>
      <c r="I202" s="209">
        <f>+'miljon SIT'!I202/0.00023964</f>
        <v>312969.4541812719</v>
      </c>
      <c r="J202" s="233">
        <f>+'miljon SIT'!J202/0.00023964</f>
        <v>0</v>
      </c>
      <c r="K202" s="209">
        <f>+'miljon SIT'!K202/0.00023964</f>
        <v>0</v>
      </c>
      <c r="L202" s="234">
        <f>+'miljon SIT'!L202/0.00023964</f>
        <v>0</v>
      </c>
      <c r="M202" s="82"/>
      <c r="N202" s="83"/>
      <c r="O202" s="84"/>
    </row>
    <row r="203" spans="1:15" ht="15.75" customHeight="1">
      <c r="A203" s="53"/>
      <c r="B203" s="24"/>
      <c r="C203" s="24"/>
      <c r="D203" s="25" t="s">
        <v>147</v>
      </c>
      <c r="E203" s="251">
        <f>+'miljon SIT'!E203/0.00023964</f>
        <v>0</v>
      </c>
      <c r="F203" s="252">
        <f>+'miljon SIT'!F203/0.00023964</f>
        <v>0</v>
      </c>
      <c r="G203" s="251">
        <f>+'miljon SIT'!G203/0.00023964</f>
        <v>0</v>
      </c>
      <c r="H203" s="252">
        <f>+'miljon SIT'!H203/0.00023964</f>
        <v>0</v>
      </c>
      <c r="I203" s="251">
        <f>+'miljon SIT'!I203/0.00023964</f>
        <v>312969.4541812719</v>
      </c>
      <c r="J203" s="252">
        <f>+'miljon SIT'!J203/0.00023964</f>
        <v>0</v>
      </c>
      <c r="K203" s="251">
        <f>+'miljon SIT'!K203/0.00023964</f>
        <v>0</v>
      </c>
      <c r="L203" s="253">
        <f>+'miljon SIT'!L203/0.00023964</f>
        <v>0</v>
      </c>
      <c r="M203" s="67"/>
      <c r="N203" s="67"/>
      <c r="O203" s="1"/>
    </row>
    <row r="204" spans="1:15" ht="15.75" customHeight="1">
      <c r="A204" s="52" t="s">
        <v>148</v>
      </c>
      <c r="B204" s="59"/>
      <c r="C204" s="14"/>
      <c r="D204" s="15"/>
      <c r="E204" s="254">
        <f>+'miljon SIT'!E204/0.00023964</f>
        <v>2290936.4046069104</v>
      </c>
      <c r="F204" s="255">
        <f>+'miljon SIT'!F204/0.00023964</f>
        <v>377649.8080454014</v>
      </c>
      <c r="G204" s="254">
        <f>+'miljon SIT'!G204/0.00023964</f>
        <v>2810465.6985478215</v>
      </c>
      <c r="H204" s="255">
        <f>+'miljon SIT'!H204/0.00023964</f>
        <v>425638.4576865298</v>
      </c>
      <c r="I204" s="254">
        <f>+'miljon SIT'!I204/0.00023964</f>
        <v>3271574.027708229</v>
      </c>
      <c r="J204" s="255">
        <f>+'miljon SIT'!J204/0.00023964</f>
        <v>2295109.3306626608</v>
      </c>
      <c r="K204" s="256">
        <f>+'miljon SIT'!K204/0.00023964</f>
        <v>1973794.0243698882</v>
      </c>
      <c r="L204" s="250">
        <f>+'miljon SIT'!L204/0.00023964</f>
        <v>2086463.0278751461</v>
      </c>
      <c r="M204" s="6"/>
      <c r="N204" s="10"/>
      <c r="O204" s="1"/>
    </row>
    <row r="205" spans="1:14" s="5" customFormat="1" ht="15.75" customHeight="1">
      <c r="A205" s="56"/>
      <c r="B205" s="16" t="s">
        <v>149</v>
      </c>
      <c r="C205" s="16"/>
      <c r="D205" s="17"/>
      <c r="E205" s="206">
        <f>+'miljon SIT'!E205/0.00023964</f>
        <v>70939.74294775496</v>
      </c>
      <c r="F205" s="222">
        <f>+'miljon SIT'!F205/0.00023964</f>
        <v>0</v>
      </c>
      <c r="G205" s="206">
        <f>+'miljon SIT'!G205/0.00023964</f>
        <v>33383.40844600234</v>
      </c>
      <c r="H205" s="222">
        <f>+'miljon SIT'!H205/0.00023964</f>
        <v>0</v>
      </c>
      <c r="I205" s="206">
        <f>+'miljon SIT'!I205/0.00023964</f>
        <v>479886.49641128356</v>
      </c>
      <c r="J205" s="222">
        <f>+'miljon SIT'!J205/0.00023964</f>
        <v>0</v>
      </c>
      <c r="K205" s="206">
        <f>+'miljon SIT'!K205/0.00023964</f>
        <v>0</v>
      </c>
      <c r="L205" s="223">
        <f>+'miljon SIT'!L205/0.00023964</f>
        <v>0</v>
      </c>
      <c r="M205" s="64"/>
      <c r="N205" s="79"/>
    </row>
    <row r="206" spans="1:15" s="85" customFormat="1" ht="15" customHeight="1">
      <c r="A206" s="80"/>
      <c r="B206" s="81"/>
      <c r="C206" s="18" t="s">
        <v>150</v>
      </c>
      <c r="D206" s="19"/>
      <c r="E206" s="209">
        <f>+'miljon SIT'!E206/0.00023964</f>
        <v>70939.74294775496</v>
      </c>
      <c r="F206" s="233">
        <f>+'miljon SIT'!F206/0.00023964</f>
        <v>0</v>
      </c>
      <c r="G206" s="209">
        <f>+'miljon SIT'!G206/0.00023964</f>
        <v>33383.40844600234</v>
      </c>
      <c r="H206" s="233">
        <f>+'miljon SIT'!H206/0.00023964</f>
        <v>0</v>
      </c>
      <c r="I206" s="209">
        <f>+'miljon SIT'!I206/0.00023964</f>
        <v>479886.49641128356</v>
      </c>
      <c r="J206" s="233">
        <f>+'miljon SIT'!J206/0.00023964</f>
        <v>0</v>
      </c>
      <c r="K206" s="209">
        <f>+'miljon SIT'!K206/0.00023964</f>
        <v>0</v>
      </c>
      <c r="L206" s="234">
        <f>+'miljon SIT'!L206/0.00023964</f>
        <v>0</v>
      </c>
      <c r="M206" s="82"/>
      <c r="N206" s="83"/>
      <c r="O206" s="84"/>
    </row>
    <row r="207" spans="1:15" ht="15.75" customHeight="1">
      <c r="A207" s="53"/>
      <c r="B207" s="20"/>
      <c r="C207" s="20"/>
      <c r="D207" s="21" t="s">
        <v>151</v>
      </c>
      <c r="E207" s="217">
        <f>+'miljon SIT'!E207/0.00023964</f>
        <v>41729.26055750292</v>
      </c>
      <c r="F207" s="224">
        <f>+'miljon SIT'!F207/0.00023964</f>
        <v>0</v>
      </c>
      <c r="G207" s="217">
        <f>+'miljon SIT'!G207/0.00023964</f>
        <v>0</v>
      </c>
      <c r="H207" s="224">
        <f>+'miljon SIT'!H207/0.00023964</f>
        <v>0</v>
      </c>
      <c r="I207" s="217">
        <f>+'miljon SIT'!I207/0.00023964</f>
        <v>0</v>
      </c>
      <c r="J207" s="224">
        <f>+'miljon SIT'!J207/0.00023964</f>
        <v>0</v>
      </c>
      <c r="K207" s="217">
        <f>+'miljon SIT'!K207/0.00023964</f>
        <v>0</v>
      </c>
      <c r="L207" s="225">
        <f>+'miljon SIT'!L207/0.00023964</f>
        <v>0</v>
      </c>
      <c r="M207" s="67"/>
      <c r="N207" s="67"/>
      <c r="O207" s="1"/>
    </row>
    <row r="208" spans="1:15" ht="15.75" customHeight="1">
      <c r="A208" s="53"/>
      <c r="B208" s="20"/>
      <c r="C208" s="20"/>
      <c r="D208" s="21" t="s">
        <v>152</v>
      </c>
      <c r="E208" s="217">
        <f>+'miljon SIT'!E208/0.00023964</f>
        <v>29210.482390252044</v>
      </c>
      <c r="F208" s="224">
        <f>+'miljon SIT'!F208/0.00023964</f>
        <v>0</v>
      </c>
      <c r="G208" s="217">
        <f>+'miljon SIT'!G208/0.00023964</f>
        <v>33383.40844600234</v>
      </c>
      <c r="H208" s="224">
        <f>+'miljon SIT'!H208/0.00023964</f>
        <v>0</v>
      </c>
      <c r="I208" s="217">
        <f>+'miljon SIT'!I208/0.00023964</f>
        <v>479886.49641128356</v>
      </c>
      <c r="J208" s="224">
        <f>+'miljon SIT'!J208/0.00023964</f>
        <v>0</v>
      </c>
      <c r="K208" s="217">
        <f>+'miljon SIT'!K208/0.00023964</f>
        <v>0</v>
      </c>
      <c r="L208" s="225">
        <f>+'miljon SIT'!L208/0.00023964</f>
        <v>0</v>
      </c>
      <c r="M208" s="67"/>
      <c r="N208" s="67"/>
      <c r="O208" s="1"/>
    </row>
    <row r="209" spans="1:14" s="5" customFormat="1" ht="15.75" customHeight="1">
      <c r="A209" s="56"/>
      <c r="B209" s="16" t="s">
        <v>153</v>
      </c>
      <c r="C209" s="16"/>
      <c r="D209" s="17"/>
      <c r="E209" s="206">
        <f>+'miljon SIT'!E209/0.00023964</f>
        <v>1631614.0877983642</v>
      </c>
      <c r="F209" s="207">
        <f>+'miljon SIT'!F209/0.00023964</f>
        <v>64680.35386412952</v>
      </c>
      <c r="G209" s="206">
        <f>+'miljon SIT'!G209/0.00023964</f>
        <v>1902854.281422133</v>
      </c>
      <c r="H209" s="207">
        <f>+'miljon SIT'!H209/0.00023964</f>
        <v>8345.852111500584</v>
      </c>
      <c r="I209" s="206">
        <f>+'miljon SIT'!I209/0.00023964</f>
        <v>1715072.60891337</v>
      </c>
      <c r="J209" s="207">
        <f>+'miljon SIT'!J209/0.00023964</f>
        <v>208646.3027875146</v>
      </c>
      <c r="K209" s="206">
        <f>+'miljon SIT'!K209/0.00023964</f>
        <v>901352.0280420631</v>
      </c>
      <c r="L209" s="208">
        <f>+'miljon SIT'!L209/0.00023964</f>
        <v>0</v>
      </c>
      <c r="M209" s="64"/>
      <c r="N209" s="64"/>
    </row>
    <row r="210" spans="1:15" s="85" customFormat="1" ht="15" customHeight="1">
      <c r="A210" s="80"/>
      <c r="B210" s="81"/>
      <c r="C210" s="18" t="s">
        <v>154</v>
      </c>
      <c r="D210" s="19"/>
      <c r="E210" s="209">
        <f>+'miljon SIT'!E210/0.00023964</f>
        <v>1214321.482223335</v>
      </c>
      <c r="F210" s="233">
        <f>+'miljon SIT'!F210/0.00023964</f>
        <v>64680.35386412952</v>
      </c>
      <c r="G210" s="209">
        <f>+'miljon SIT'!G210/0.00023964</f>
        <v>650976.4646970455</v>
      </c>
      <c r="H210" s="233">
        <f>+'miljon SIT'!H210/0.00023964</f>
        <v>8345.852111500584</v>
      </c>
      <c r="I210" s="209">
        <f>+'miljon SIT'!I210/0.00023964</f>
        <v>567517.9435820397</v>
      </c>
      <c r="J210" s="233">
        <f>+'miljon SIT'!J210/0.00023964</f>
        <v>208646.3027875146</v>
      </c>
      <c r="K210" s="209">
        <f>+'miljon SIT'!K210/0.00023964</f>
        <v>901352.0280420631</v>
      </c>
      <c r="L210" s="234">
        <f>+'miljon SIT'!L210/0.00023964</f>
        <v>0</v>
      </c>
      <c r="M210" s="82"/>
      <c r="N210" s="83"/>
      <c r="O210" s="84"/>
    </row>
    <row r="211" spans="1:15" ht="15.75" customHeight="1">
      <c r="A211" s="53"/>
      <c r="B211" s="20"/>
      <c r="C211" s="20"/>
      <c r="D211" s="21" t="s">
        <v>155</v>
      </c>
      <c r="E211" s="217">
        <f>+'miljon SIT'!E211/0.00023964</f>
        <v>567517.9435820397</v>
      </c>
      <c r="F211" s="224">
        <f>+'miljon SIT'!F211/0.00023964</f>
        <v>0</v>
      </c>
      <c r="G211" s="217">
        <f>+'miljon SIT'!G211/0.00023964</f>
        <v>567517.9435820397</v>
      </c>
      <c r="H211" s="224">
        <f>+'miljon SIT'!H211/0.00023964</f>
        <v>0</v>
      </c>
      <c r="I211" s="217">
        <f>+'miljon SIT'!I211/0.00023964</f>
        <v>567517.9435820397</v>
      </c>
      <c r="J211" s="224">
        <f>+'miljon SIT'!J211/0.00023964</f>
        <v>0</v>
      </c>
      <c r="K211" s="217">
        <f>+'miljon SIT'!K211/0.00023964</f>
        <v>567517.9435820397</v>
      </c>
      <c r="L211" s="225">
        <f>+'miljon SIT'!L211/0.00023964</f>
        <v>0</v>
      </c>
      <c r="M211" s="67"/>
      <c r="N211" s="67"/>
      <c r="O211" s="1"/>
    </row>
    <row r="212" spans="1:15" ht="15.75" customHeight="1">
      <c r="A212" s="53"/>
      <c r="B212" s="20"/>
      <c r="C212" s="20"/>
      <c r="D212" s="21" t="s">
        <v>156</v>
      </c>
      <c r="E212" s="217">
        <f>+'miljon SIT'!E212/0.00023964</f>
        <v>0</v>
      </c>
      <c r="F212" s="224">
        <f>+'miljon SIT'!F212/0.00023964</f>
        <v>0</v>
      </c>
      <c r="G212" s="217">
        <f>+'miljon SIT'!G212/0.00023964</f>
        <v>0</v>
      </c>
      <c r="H212" s="224">
        <f>+'miljon SIT'!H212/0.00023964</f>
        <v>0</v>
      </c>
      <c r="I212" s="217">
        <f>+'miljon SIT'!I212/0.00023964</f>
        <v>0</v>
      </c>
      <c r="J212" s="224">
        <f>+'miljon SIT'!J212/0.00023964</f>
        <v>208646.3027875146</v>
      </c>
      <c r="K212" s="217">
        <f>+'miljon SIT'!K212/0.00023964</f>
        <v>333834.0844600234</v>
      </c>
      <c r="L212" s="225">
        <f>+'miljon SIT'!L212/0.00023964</f>
        <v>0</v>
      </c>
      <c r="M212" s="67"/>
      <c r="N212" s="67"/>
      <c r="O212" s="1"/>
    </row>
    <row r="213" spans="1:15" ht="15.75" customHeight="1">
      <c r="A213" s="53"/>
      <c r="B213" s="20"/>
      <c r="C213" s="20"/>
      <c r="D213" s="21" t="s">
        <v>157</v>
      </c>
      <c r="E213" s="217">
        <f>+'miljon SIT'!E213/0.00023964</f>
        <v>125187.78167250876</v>
      </c>
      <c r="F213" s="224">
        <f>+'miljon SIT'!F213/0.00023964</f>
        <v>12518.778167250875</v>
      </c>
      <c r="G213" s="217">
        <f>+'miljon SIT'!G213/0.00023964</f>
        <v>0</v>
      </c>
      <c r="H213" s="224">
        <f>+'miljon SIT'!H213/0.00023964</f>
        <v>0</v>
      </c>
      <c r="I213" s="217">
        <f>+'miljon SIT'!I213/0.00023964</f>
        <v>0</v>
      </c>
      <c r="J213" s="224">
        <f>+'miljon SIT'!J213/0.00023964</f>
        <v>0</v>
      </c>
      <c r="K213" s="217">
        <f>+'miljon SIT'!K213/0.00023964</f>
        <v>0</v>
      </c>
      <c r="L213" s="225">
        <f>+'miljon SIT'!L213/0.00023964</f>
        <v>0</v>
      </c>
      <c r="M213" s="67"/>
      <c r="N213" s="67"/>
      <c r="O213" s="1"/>
    </row>
    <row r="214" spans="1:15" ht="15.75" customHeight="1">
      <c r="A214" s="53"/>
      <c r="B214" s="20"/>
      <c r="C214" s="20"/>
      <c r="D214" s="21" t="s">
        <v>158</v>
      </c>
      <c r="E214" s="217">
        <f>+'miljon SIT'!E214/0.00023964</f>
        <v>187781.67250876315</v>
      </c>
      <c r="F214" s="224">
        <f>+'miljon SIT'!F214/0.00023964</f>
        <v>18778.167250876315</v>
      </c>
      <c r="G214" s="217">
        <f>+'miljon SIT'!G214/0.00023964</f>
        <v>0</v>
      </c>
      <c r="H214" s="224">
        <f>+'miljon SIT'!H214/0.00023964</f>
        <v>0</v>
      </c>
      <c r="I214" s="217">
        <f>+'miljon SIT'!I214/0.00023964</f>
        <v>0</v>
      </c>
      <c r="J214" s="224">
        <f>+'miljon SIT'!J214/0.00023964</f>
        <v>0</v>
      </c>
      <c r="K214" s="217">
        <f>+'miljon SIT'!K214/0.00023964</f>
        <v>0</v>
      </c>
      <c r="L214" s="225">
        <f>+'miljon SIT'!L214/0.00023964</f>
        <v>0</v>
      </c>
      <c r="M214" s="67"/>
      <c r="N214" s="67"/>
      <c r="O214" s="1"/>
    </row>
    <row r="215" spans="1:15" ht="15.75" customHeight="1">
      <c r="A215" s="53"/>
      <c r="B215" s="20"/>
      <c r="C215" s="20"/>
      <c r="D215" s="21" t="s">
        <v>173</v>
      </c>
      <c r="E215" s="217">
        <f>+'miljon SIT'!E215/0.00023964</f>
        <v>333834.0844600234</v>
      </c>
      <c r="F215" s="224">
        <f>+'miljon SIT'!F215/0.00023964</f>
        <v>33383.40844600234</v>
      </c>
      <c r="G215" s="217">
        <f>+'miljon SIT'!G215/0.00023964</f>
        <v>0</v>
      </c>
      <c r="H215" s="224">
        <f>+'miljon SIT'!H215/0.00023964</f>
        <v>0</v>
      </c>
      <c r="I215" s="217">
        <f>+'miljon SIT'!I215/0.00023964</f>
        <v>0</v>
      </c>
      <c r="J215" s="224">
        <f>+'miljon SIT'!J215/0.00023964</f>
        <v>0</v>
      </c>
      <c r="K215" s="217">
        <f>+'miljon SIT'!K215/0.00023964</f>
        <v>0</v>
      </c>
      <c r="L215" s="225">
        <f>+'miljon SIT'!L215/0.00023964</f>
        <v>0</v>
      </c>
      <c r="M215" s="67"/>
      <c r="N215" s="67"/>
      <c r="O215" s="1"/>
    </row>
    <row r="216" spans="1:15" ht="15.75" customHeight="1">
      <c r="A216" s="53"/>
      <c r="B216" s="20"/>
      <c r="C216" s="20"/>
      <c r="D216" s="21" t="s">
        <v>159</v>
      </c>
      <c r="E216" s="217">
        <f>+'miljon SIT'!E216/0.00023964</f>
        <v>0</v>
      </c>
      <c r="F216" s="224">
        <f>+'miljon SIT'!F216/0.00023964</f>
        <v>0</v>
      </c>
      <c r="G216" s="217">
        <f>+'miljon SIT'!G216/0.00023964</f>
        <v>83458.52111500585</v>
      </c>
      <c r="H216" s="224">
        <f>+'miljon SIT'!H216/0.00023964</f>
        <v>8345.852111500584</v>
      </c>
      <c r="I216" s="217">
        <f>+'miljon SIT'!I216/0.00023964</f>
        <v>0</v>
      </c>
      <c r="J216" s="224">
        <f>+'miljon SIT'!J216/0.00023964</f>
        <v>0</v>
      </c>
      <c r="K216" s="217">
        <f>+'miljon SIT'!K216/0.00023964</f>
        <v>0</v>
      </c>
      <c r="L216" s="225">
        <f>+'miljon SIT'!L216/0.00023964</f>
        <v>0</v>
      </c>
      <c r="M216" s="67"/>
      <c r="N216" s="67"/>
      <c r="O216" s="1"/>
    </row>
    <row r="217" spans="1:15" s="85" customFormat="1" ht="15" customHeight="1">
      <c r="A217" s="80"/>
      <c r="B217" s="81"/>
      <c r="C217" s="18" t="s">
        <v>160</v>
      </c>
      <c r="D217" s="19"/>
      <c r="E217" s="209">
        <f>+'miljon SIT'!E217/0.00023964</f>
        <v>417292.6055750292</v>
      </c>
      <c r="F217" s="233">
        <f>+'miljon SIT'!F217/0.00023964</f>
        <v>0</v>
      </c>
      <c r="G217" s="209">
        <f>+'miljon SIT'!G217/0.00023964</f>
        <v>1251877.8167250876</v>
      </c>
      <c r="H217" s="233">
        <f>+'miljon SIT'!H217/0.00023964</f>
        <v>0</v>
      </c>
      <c r="I217" s="209">
        <f>+'miljon SIT'!I217/0.00023964</f>
        <v>1147554.6653313304</v>
      </c>
      <c r="J217" s="233">
        <f>+'miljon SIT'!J217/0.00023964</f>
        <v>0</v>
      </c>
      <c r="K217" s="209">
        <f>+'miljon SIT'!K217/0.00023964</f>
        <v>0</v>
      </c>
      <c r="L217" s="234">
        <f>+'miljon SIT'!L217/0.00023964</f>
        <v>0</v>
      </c>
      <c r="M217" s="82"/>
      <c r="N217" s="83"/>
      <c r="O217" s="84"/>
    </row>
    <row r="218" spans="1:15" ht="15.75" customHeight="1">
      <c r="A218" s="53"/>
      <c r="B218" s="20"/>
      <c r="C218" s="20"/>
      <c r="D218" s="21" t="s">
        <v>161</v>
      </c>
      <c r="E218" s="217">
        <f>+'miljon SIT'!E218/0.00023964</f>
        <v>417292.6055750292</v>
      </c>
      <c r="F218" s="224">
        <f>+'miljon SIT'!F218/0.00023964</f>
        <v>0</v>
      </c>
      <c r="G218" s="217">
        <f>+'miljon SIT'!G218/0.00023964</f>
        <v>1251877.8167250876</v>
      </c>
      <c r="H218" s="224">
        <f>+'miljon SIT'!H218/0.00023964</f>
        <v>0</v>
      </c>
      <c r="I218" s="217">
        <f>+'miljon SIT'!I218/0.00023964</f>
        <v>1147554.6653313304</v>
      </c>
      <c r="J218" s="224">
        <f>+'miljon SIT'!J218/0.00023964</f>
        <v>0</v>
      </c>
      <c r="K218" s="217">
        <f>+'miljon SIT'!K218/0.00023964</f>
        <v>0</v>
      </c>
      <c r="L218" s="225">
        <f>+'miljon SIT'!L218/0.00023964</f>
        <v>0</v>
      </c>
      <c r="M218" s="67"/>
      <c r="N218" s="67"/>
      <c r="O218" s="1"/>
    </row>
    <row r="219" spans="1:14" s="5" customFormat="1" ht="15.75" customHeight="1">
      <c r="A219" s="56"/>
      <c r="B219" s="16" t="s">
        <v>162</v>
      </c>
      <c r="C219" s="16"/>
      <c r="D219" s="17"/>
      <c r="E219" s="206">
        <f>+'miljon SIT'!E219/0.00023964</f>
        <v>588382.5738607912</v>
      </c>
      <c r="F219" s="207">
        <f>+'miljon SIT'!F219/0.00023964</f>
        <v>312969.4541812719</v>
      </c>
      <c r="G219" s="206">
        <f>+'miljon SIT'!G219/0.00023964</f>
        <v>874228.0086796862</v>
      </c>
      <c r="H219" s="207">
        <f>+'miljon SIT'!H219/0.00023964</f>
        <v>417292.6055750292</v>
      </c>
      <c r="I219" s="206">
        <f>+'miljon SIT'!I219/0.00023964</f>
        <v>1076614.9223835752</v>
      </c>
      <c r="J219" s="207">
        <f>+'miljon SIT'!J219/0.00023964</f>
        <v>2086463.0278751461</v>
      </c>
      <c r="K219" s="206">
        <f>+'miljon SIT'!K219/0.00023964</f>
        <v>1072441.9963278251</v>
      </c>
      <c r="L219" s="208">
        <f>+'miljon SIT'!L219/0.00023964</f>
        <v>2086463.0278751461</v>
      </c>
      <c r="M219" s="64"/>
      <c r="N219" s="64"/>
    </row>
    <row r="220" spans="1:15" s="85" customFormat="1" ht="15" customHeight="1">
      <c r="A220" s="80"/>
      <c r="B220" s="81"/>
      <c r="C220" s="18" t="s">
        <v>163</v>
      </c>
      <c r="D220" s="19"/>
      <c r="E220" s="209">
        <f>+'miljon SIT'!E220/0.00023964</f>
        <v>588382.5738607912</v>
      </c>
      <c r="F220" s="233">
        <f>+'miljon SIT'!F220/0.00023964</f>
        <v>312969.4541812719</v>
      </c>
      <c r="G220" s="209">
        <f>+'miljon SIT'!G220/0.00023964</f>
        <v>874228.0086796862</v>
      </c>
      <c r="H220" s="233">
        <f>+'miljon SIT'!H220/0.00023964</f>
        <v>417292.6055750292</v>
      </c>
      <c r="I220" s="209">
        <f>+'miljon SIT'!I220/0.00023964</f>
        <v>1076614.9223835752</v>
      </c>
      <c r="J220" s="233">
        <f>+'miljon SIT'!J220/0.00023964</f>
        <v>2086463.0278751461</v>
      </c>
      <c r="K220" s="209">
        <f>+'miljon SIT'!K220/0.00023964</f>
        <v>1072441.9963278251</v>
      </c>
      <c r="L220" s="234">
        <f>+'miljon SIT'!L220/0.00023964</f>
        <v>2086463.0278751461</v>
      </c>
      <c r="M220" s="82"/>
      <c r="N220" s="83"/>
      <c r="O220" s="84"/>
    </row>
    <row r="221" spans="1:15" ht="15.75" customHeight="1">
      <c r="A221" s="53"/>
      <c r="B221" s="20"/>
      <c r="C221" s="20"/>
      <c r="D221" s="21" t="s">
        <v>164</v>
      </c>
      <c r="E221" s="217">
        <f>+'miljon SIT'!E221/0.00023964</f>
        <v>254548.4894007678</v>
      </c>
      <c r="F221" s="224">
        <f>+'miljon SIT'!F221/0.00023964</f>
        <v>0</v>
      </c>
      <c r="G221" s="217">
        <f>+'miljon SIT'!G221/0.00023964</f>
        <v>248289.10031714238</v>
      </c>
      <c r="H221" s="224">
        <f>+'miljon SIT'!H221/0.00023964</f>
        <v>0</v>
      </c>
      <c r="I221" s="217">
        <f>+'miljon SIT'!I221/0.00023964</f>
        <v>242029.71123351695</v>
      </c>
      <c r="J221" s="224">
        <f>+'miljon SIT'!J221/0.00023964</f>
        <v>0</v>
      </c>
      <c r="K221" s="217">
        <f>+'miljon SIT'!K221/0.00023964</f>
        <v>237856.78517776664</v>
      </c>
      <c r="L221" s="225">
        <f>+'miljon SIT'!L221/0.00023964</f>
        <v>0</v>
      </c>
      <c r="M221" s="67"/>
      <c r="N221" s="67"/>
      <c r="O221" s="1"/>
    </row>
    <row r="222" spans="1:15" ht="15.75" customHeight="1">
      <c r="A222" s="53"/>
      <c r="B222" s="20"/>
      <c r="C222" s="20"/>
      <c r="D222" s="21" t="s">
        <v>165</v>
      </c>
      <c r="E222" s="217">
        <f>+'miljon SIT'!E222/0.00023964</f>
        <v>333834.0844600234</v>
      </c>
      <c r="F222" s="224">
        <f>+'miljon SIT'!F222/0.00023964</f>
        <v>312969.4541812719</v>
      </c>
      <c r="G222" s="217">
        <f>+'miljon SIT'!G222/0.00023964</f>
        <v>625938.9083625438</v>
      </c>
      <c r="H222" s="224">
        <f>+'miljon SIT'!H222/0.00023964</f>
        <v>417292.6055750292</v>
      </c>
      <c r="I222" s="217">
        <f>+'miljon SIT'!I222/0.00023964</f>
        <v>834585.2111500584</v>
      </c>
      <c r="J222" s="224">
        <f>+'miljon SIT'!J222/0.00023964</f>
        <v>2086463.0278751461</v>
      </c>
      <c r="K222" s="217">
        <f>+'miljon SIT'!K222/0.00023964</f>
        <v>834585.2111500584</v>
      </c>
      <c r="L222" s="225">
        <f>+'miljon SIT'!L222/0.00023964</f>
        <v>2086463.0278751461</v>
      </c>
      <c r="M222" s="67"/>
      <c r="N222" s="67"/>
      <c r="O222" s="1"/>
    </row>
    <row r="223" spans="1:15" ht="15.75" customHeight="1">
      <c r="A223" s="52" t="s">
        <v>166</v>
      </c>
      <c r="B223" s="59"/>
      <c r="C223" s="22"/>
      <c r="D223" s="23"/>
      <c r="E223" s="203">
        <f>+'miljon SIT'!E223/0.00023964</f>
        <v>125187.78167250876</v>
      </c>
      <c r="F223" s="220">
        <f>+'miljon SIT'!F223/0.00023964</f>
        <v>0</v>
      </c>
      <c r="G223" s="203">
        <f>+'miljon SIT'!G223/0.00023964</f>
        <v>709397.4294775496</v>
      </c>
      <c r="H223" s="220">
        <f>+'miljon SIT'!H223/0.00023964</f>
        <v>709397.4294775496</v>
      </c>
      <c r="I223" s="203">
        <f>+'miljon SIT'!I223/0.00023964</f>
        <v>208646.3027875146</v>
      </c>
      <c r="J223" s="220">
        <f>+'miljon SIT'!J223/0.00023964</f>
        <v>333834.0844600234</v>
      </c>
      <c r="K223" s="203">
        <f>+'miljon SIT'!K223/0.00023964</f>
        <v>0</v>
      </c>
      <c r="L223" s="221">
        <f>+'miljon SIT'!L223/0.00023964</f>
        <v>0</v>
      </c>
      <c r="M223" s="6"/>
      <c r="N223" s="10"/>
      <c r="O223" s="1"/>
    </row>
    <row r="224" spans="1:14" s="5" customFormat="1" ht="15.75" customHeight="1">
      <c r="A224" s="56"/>
      <c r="B224" s="16" t="s">
        <v>167</v>
      </c>
      <c r="C224" s="16"/>
      <c r="D224" s="17"/>
      <c r="E224" s="206">
        <f>+'miljon SIT'!E224/0.00023964</f>
        <v>125187.78167250876</v>
      </c>
      <c r="F224" s="207">
        <f>+'miljon SIT'!F224/0.00023964</f>
        <v>0</v>
      </c>
      <c r="G224" s="206">
        <f>+'miljon SIT'!G224/0.00023964</f>
        <v>709397.4294775496</v>
      </c>
      <c r="H224" s="207">
        <f>+'miljon SIT'!H224/0.00023964</f>
        <v>709397.4294775496</v>
      </c>
      <c r="I224" s="206">
        <f>+'miljon SIT'!I224/0.00023964</f>
        <v>208646.3027875146</v>
      </c>
      <c r="J224" s="207">
        <f>+'miljon SIT'!J224/0.00023964</f>
        <v>333834.0844600234</v>
      </c>
      <c r="K224" s="206">
        <f>+'miljon SIT'!K224/0.00023964</f>
        <v>0</v>
      </c>
      <c r="L224" s="208">
        <f>+'miljon SIT'!L224/0.00023964</f>
        <v>0</v>
      </c>
      <c r="M224" s="64"/>
      <c r="N224" s="79"/>
    </row>
    <row r="225" spans="1:15" s="85" customFormat="1" ht="15" customHeight="1">
      <c r="A225" s="80"/>
      <c r="B225" s="81"/>
      <c r="C225" s="18" t="s">
        <v>168</v>
      </c>
      <c r="D225" s="19"/>
      <c r="E225" s="209">
        <f>+'miljon SIT'!E225/0.00023964</f>
        <v>125187.78167250876</v>
      </c>
      <c r="F225" s="233">
        <f>+'miljon SIT'!F225/0.00023964</f>
        <v>0</v>
      </c>
      <c r="G225" s="209">
        <f>+'miljon SIT'!G225/0.00023964</f>
        <v>709397.4294775496</v>
      </c>
      <c r="H225" s="233">
        <f>+'miljon SIT'!H225/0.00023964</f>
        <v>709397.4294775496</v>
      </c>
      <c r="I225" s="209">
        <f>+'miljon SIT'!I225/0.00023964</f>
        <v>208646.3027875146</v>
      </c>
      <c r="J225" s="233">
        <f>+'miljon SIT'!J225/0.00023964</f>
        <v>333834.0844600234</v>
      </c>
      <c r="K225" s="209">
        <f>+'miljon SIT'!K225/0.00023964</f>
        <v>0</v>
      </c>
      <c r="L225" s="234">
        <f>+'miljon SIT'!L225/0.00023964</f>
        <v>0</v>
      </c>
      <c r="M225" s="82"/>
      <c r="N225" s="83"/>
      <c r="O225" s="84"/>
    </row>
    <row r="226" spans="1:15" ht="15.75" customHeight="1" thickBot="1">
      <c r="A226" s="185"/>
      <c r="B226" s="186"/>
      <c r="C226" s="186"/>
      <c r="D226" s="195" t="s">
        <v>169</v>
      </c>
      <c r="E226" s="212">
        <f>+'miljon SIT'!E226/0.00023964</f>
        <v>125187.78167250876</v>
      </c>
      <c r="F226" s="226">
        <f>+'miljon SIT'!F226/0.00023964</f>
        <v>0</v>
      </c>
      <c r="G226" s="212">
        <f>+'miljon SIT'!G226/0.00023964</f>
        <v>709397.4294775496</v>
      </c>
      <c r="H226" s="226">
        <f>+'miljon SIT'!H226/0.00023964</f>
        <v>709397.4294775496</v>
      </c>
      <c r="I226" s="212">
        <f>+'miljon SIT'!I226/0.00023964</f>
        <v>208646.3027875146</v>
      </c>
      <c r="J226" s="226">
        <f>+'miljon SIT'!J226/0.00023964</f>
        <v>333834.0844600234</v>
      </c>
      <c r="K226" s="212">
        <f>+'miljon SIT'!K226/0.00023964</f>
        <v>0</v>
      </c>
      <c r="L226" s="227">
        <f>+'miljon SIT'!L226/0.00023964</f>
        <v>0</v>
      </c>
      <c r="M226" s="67"/>
      <c r="N226" s="67"/>
      <c r="O226" s="1"/>
    </row>
    <row r="227" spans="4:15" ht="30" customHeight="1" thickBot="1" thickTop="1">
      <c r="D227"/>
      <c r="E227" s="257"/>
      <c r="F227" s="257"/>
      <c r="G227" s="257"/>
      <c r="H227" s="257"/>
      <c r="I227" s="257"/>
      <c r="J227" s="257"/>
      <c r="K227" s="257"/>
      <c r="L227" s="257"/>
      <c r="M227" s="77"/>
      <c r="N227" s="77"/>
      <c r="O227" s="12"/>
    </row>
    <row r="228" spans="1:15" s="267" customFormat="1" ht="52.5" customHeight="1" thickBot="1" thickTop="1">
      <c r="A228" s="260"/>
      <c r="B228" s="261" t="s">
        <v>213</v>
      </c>
      <c r="C228" s="262"/>
      <c r="D228" s="262"/>
      <c r="E228" s="263">
        <f>+'miljon SIT'!E228/0.00023964</f>
        <v>10822066.432982808</v>
      </c>
      <c r="F228" s="263">
        <f>+'miljon SIT'!F228/0.00023964</f>
        <v>11844016.024036055</v>
      </c>
      <c r="G228" s="263">
        <f>+'miljon SIT'!G228/0.00023964</f>
        <v>12828409.280587547</v>
      </c>
      <c r="H228" s="263">
        <f>+'miljon SIT'!H228/0.00023964</f>
        <v>9411200.133533634</v>
      </c>
      <c r="I228" s="263">
        <f>+'miljon SIT'!I228/0.00023964</f>
        <v>13970956.434651978</v>
      </c>
      <c r="J228" s="263">
        <f>+'miljon SIT'!J228/0.00023964</f>
        <v>12572191.62076448</v>
      </c>
      <c r="K228" s="263">
        <f>+'miljon SIT'!K228/0.00023964</f>
        <v>13067100.650976464</v>
      </c>
      <c r="L228" s="264">
        <f>+'miljon SIT'!L228/0.00023964</f>
        <v>9376564.847270906</v>
      </c>
      <c r="M228" s="265"/>
      <c r="N228" s="265"/>
      <c r="O228" s="266"/>
    </row>
    <row r="229" ht="15.75" customHeight="1" thickTop="1"/>
    <row r="230" spans="5:12" ht="15.75" customHeight="1">
      <c r="E230" s="258">
        <f>+E4+E10+E28+E42+E160+E182</f>
        <v>10822066.432982808</v>
      </c>
      <c r="F230" s="258">
        <f aca="true" t="shared" si="0" ref="F230:L230">+F4+F10+F28+F42+F160+F182</f>
        <v>11844016.024036055</v>
      </c>
      <c r="G230" s="258">
        <f t="shared" si="0"/>
        <v>12828409.280587547</v>
      </c>
      <c r="H230" s="258">
        <f t="shared" si="0"/>
        <v>9411200.133533634</v>
      </c>
      <c r="I230" s="258">
        <f t="shared" si="0"/>
        <v>13970956.434651978</v>
      </c>
      <c r="J230" s="258">
        <f t="shared" si="0"/>
        <v>12572191.620764479</v>
      </c>
      <c r="K230" s="258">
        <f t="shared" si="0"/>
        <v>13067100.650976466</v>
      </c>
      <c r="L230" s="258">
        <f t="shared" si="0"/>
        <v>9376564.847270906</v>
      </c>
    </row>
    <row r="231" spans="5:21" ht="15.75" customHeight="1">
      <c r="E231" s="258">
        <f aca="true" t="shared" si="1" ref="E231:L231">+E228-E230</f>
        <v>0</v>
      </c>
      <c r="F231" s="258">
        <f t="shared" si="1"/>
        <v>0</v>
      </c>
      <c r="G231" s="258">
        <f t="shared" si="1"/>
        <v>0</v>
      </c>
      <c r="H231" s="258">
        <f t="shared" si="1"/>
        <v>0</v>
      </c>
      <c r="I231" s="258">
        <f t="shared" si="1"/>
        <v>0</v>
      </c>
      <c r="J231" s="258">
        <f t="shared" si="1"/>
        <v>0</v>
      </c>
      <c r="K231" s="258">
        <f t="shared" si="1"/>
        <v>0</v>
      </c>
      <c r="L231" s="258">
        <f t="shared" si="1"/>
        <v>0</v>
      </c>
      <c r="N231" s="3"/>
      <c r="O231" s="3"/>
      <c r="P231" s="3"/>
      <c r="Q231" s="3"/>
      <c r="R231" s="3"/>
      <c r="S231" s="3"/>
      <c r="T231" s="3"/>
      <c r="U231" s="3"/>
    </row>
    <row r="261" spans="2:12" s="141" customFormat="1" ht="15.75" customHeight="1">
      <c r="B261" s="167"/>
      <c r="E261" s="258"/>
      <c r="F261" s="259"/>
      <c r="G261" s="258"/>
      <c r="H261" s="259"/>
      <c r="I261" s="258"/>
      <c r="J261" s="259"/>
      <c r="K261" s="258"/>
      <c r="L261" s="259"/>
    </row>
  </sheetData>
  <mergeCells count="12">
    <mergeCell ref="A160:D160"/>
    <mergeCell ref="A182:D182"/>
    <mergeCell ref="M1:N1"/>
    <mergeCell ref="I1:J1"/>
    <mergeCell ref="K1:L1"/>
    <mergeCell ref="A10:D10"/>
    <mergeCell ref="A4:D4"/>
    <mergeCell ref="A2:D2"/>
    <mergeCell ref="E1:F1"/>
    <mergeCell ref="G1:H1"/>
    <mergeCell ref="A42:D42"/>
    <mergeCell ref="A28:D28"/>
  </mergeCells>
  <printOptions/>
  <pageMargins left="0.1968503937007874" right="0.2755905511811024" top="0.92" bottom="0.5118110236220472" header="0.38" footer="0.2362204724409449"/>
  <pageSetup horizontalDpi="600" verticalDpi="600" orientation="landscape" paperSize="9" scale="70" r:id="rId1"/>
  <headerFooter alignWithMargins="0">
    <oddHeader>&amp;L&amp;"Arial CE,Krepko"&amp;14MESTNA OBČINA NOVA GORICA&amp;C&amp;12NAČRT RAZVOJNIH PROGRAMOV 2007-2010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0"/>
  <sheetViews>
    <sheetView zoomScale="75" zoomScaleNormal="75" workbookViewId="0" topLeftCell="B197">
      <selection activeCell="E222" sqref="E222"/>
    </sheetView>
  </sheetViews>
  <sheetFormatPr defaultColWidth="9.00390625" defaultRowHeight="15.75" customHeight="1"/>
  <cols>
    <col min="1" max="1" width="4.625" style="1" customWidth="1"/>
    <col min="2" max="2" width="4.875" style="1" customWidth="1"/>
    <col min="3" max="3" width="4.25390625" style="1" customWidth="1"/>
    <col min="4" max="4" width="59.875" style="1" customWidth="1"/>
    <col min="5" max="5" width="12.875" style="3" customWidth="1"/>
    <col min="6" max="6" width="12.875" style="9" customWidth="1"/>
    <col min="7" max="7" width="12.875" style="3" customWidth="1"/>
    <col min="8" max="8" width="12.875" style="9" customWidth="1"/>
    <col min="9" max="9" width="12.875" style="3" customWidth="1"/>
    <col min="10" max="12" width="12.875" style="9" customWidth="1"/>
    <col min="13" max="13" width="9.25390625" style="3" customWidth="1"/>
    <col min="14" max="14" width="10.25390625" style="6" customWidth="1"/>
    <col min="15" max="15" width="10.25390625" style="10" customWidth="1"/>
    <col min="16" max="16384" width="9.125" style="1" customWidth="1"/>
  </cols>
  <sheetData>
    <row r="1" spans="1:25" s="8" customFormat="1" ht="27" customHeight="1" thickTop="1">
      <c r="A1" s="86"/>
      <c r="B1" s="88"/>
      <c r="C1" s="88"/>
      <c r="D1" s="89"/>
      <c r="E1" s="337">
        <v>2007</v>
      </c>
      <c r="F1" s="339"/>
      <c r="G1" s="337">
        <v>2008</v>
      </c>
      <c r="H1" s="339"/>
      <c r="I1" s="337">
        <v>2009</v>
      </c>
      <c r="J1" s="339"/>
      <c r="K1" s="337">
        <v>2010</v>
      </c>
      <c r="L1" s="338"/>
      <c r="M1" s="330"/>
      <c r="N1" s="33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14" ht="30.75" customHeight="1" thickBot="1">
      <c r="A2" s="87"/>
      <c r="B2" s="90"/>
      <c r="C2" s="90"/>
      <c r="D2" s="91"/>
      <c r="E2" s="93" t="s">
        <v>39</v>
      </c>
      <c r="F2" s="94" t="s">
        <v>40</v>
      </c>
      <c r="G2" s="93" t="s">
        <v>39</v>
      </c>
      <c r="H2" s="94" t="s">
        <v>40</v>
      </c>
      <c r="I2" s="93" t="s">
        <v>39</v>
      </c>
      <c r="J2" s="94" t="s">
        <v>40</v>
      </c>
      <c r="K2" s="93" t="s">
        <v>39</v>
      </c>
      <c r="L2" s="120" t="s">
        <v>40</v>
      </c>
      <c r="M2" s="6"/>
      <c r="N2" s="10"/>
    </row>
    <row r="3" spans="1:15" s="184" customFormat="1" ht="48" customHeight="1" thickTop="1">
      <c r="A3" s="335" t="s">
        <v>209</v>
      </c>
      <c r="B3" s="336"/>
      <c r="C3" s="336"/>
      <c r="D3" s="336"/>
      <c r="E3" s="180">
        <f>+E4</f>
        <v>8</v>
      </c>
      <c r="F3" s="180">
        <f aca="true" t="shared" si="0" ref="F3:L4">+F4</f>
        <v>0</v>
      </c>
      <c r="G3" s="180">
        <f t="shared" si="0"/>
        <v>0</v>
      </c>
      <c r="H3" s="180">
        <f t="shared" si="0"/>
        <v>0</v>
      </c>
      <c r="I3" s="180">
        <f t="shared" si="0"/>
        <v>0</v>
      </c>
      <c r="J3" s="180">
        <f t="shared" si="0"/>
        <v>0</v>
      </c>
      <c r="K3" s="180">
        <f t="shared" si="0"/>
        <v>0</v>
      </c>
      <c r="L3" s="181">
        <f t="shared" si="0"/>
        <v>0</v>
      </c>
      <c r="M3" s="182"/>
      <c r="N3" s="183"/>
      <c r="O3" s="183"/>
    </row>
    <row r="4" spans="1:15" s="143" customFormat="1" ht="15.75" customHeight="1">
      <c r="A4" s="145" t="s">
        <v>193</v>
      </c>
      <c r="B4" s="146"/>
      <c r="C4" s="146"/>
      <c r="D4" s="156"/>
      <c r="E4" s="95">
        <f>+E5</f>
        <v>8</v>
      </c>
      <c r="F4" s="96">
        <f t="shared" si="0"/>
        <v>0</v>
      </c>
      <c r="G4" s="95">
        <f t="shared" si="0"/>
        <v>0</v>
      </c>
      <c r="H4" s="96">
        <f t="shared" si="0"/>
        <v>0</v>
      </c>
      <c r="I4" s="95">
        <f t="shared" si="0"/>
        <v>0</v>
      </c>
      <c r="J4" s="96">
        <f t="shared" si="0"/>
        <v>0</v>
      </c>
      <c r="K4" s="95">
        <f t="shared" si="0"/>
        <v>0</v>
      </c>
      <c r="L4" s="162">
        <f t="shared" si="0"/>
        <v>0</v>
      </c>
      <c r="M4" s="141"/>
      <c r="N4" s="141"/>
      <c r="O4" s="142"/>
    </row>
    <row r="5" spans="1:12" s="141" customFormat="1" ht="15.75" customHeight="1">
      <c r="A5" s="54"/>
      <c r="B5" s="147" t="s">
        <v>211</v>
      </c>
      <c r="C5" s="147"/>
      <c r="D5" s="157"/>
      <c r="E5" s="160">
        <f>+E6</f>
        <v>8</v>
      </c>
      <c r="F5" s="107">
        <v>0</v>
      </c>
      <c r="G5" s="160">
        <f>+G6</f>
        <v>0</v>
      </c>
      <c r="H5" s="107">
        <v>0</v>
      </c>
      <c r="I5" s="160">
        <f>+I6</f>
        <v>0</v>
      </c>
      <c r="J5" s="107">
        <v>0</v>
      </c>
      <c r="K5" s="160">
        <f>+K6</f>
        <v>0</v>
      </c>
      <c r="L5" s="128">
        <v>0</v>
      </c>
    </row>
    <row r="6" spans="1:12" s="144" customFormat="1" ht="15.75" customHeight="1">
      <c r="A6" s="148"/>
      <c r="B6" s="149"/>
      <c r="C6" s="149" t="s">
        <v>195</v>
      </c>
      <c r="D6" s="158"/>
      <c r="E6" s="99">
        <f>+E7</f>
        <v>8</v>
      </c>
      <c r="F6" s="161">
        <f aca="true" t="shared" si="1" ref="F6:L6">+F7</f>
        <v>0</v>
      </c>
      <c r="G6" s="99">
        <f t="shared" si="1"/>
        <v>0</v>
      </c>
      <c r="H6" s="161">
        <f t="shared" si="1"/>
        <v>0</v>
      </c>
      <c r="I6" s="99">
        <f t="shared" si="1"/>
        <v>0</v>
      </c>
      <c r="J6" s="161">
        <f t="shared" si="1"/>
        <v>0</v>
      </c>
      <c r="K6" s="99">
        <f t="shared" si="1"/>
        <v>0</v>
      </c>
      <c r="L6" s="163">
        <f t="shared" si="1"/>
        <v>0</v>
      </c>
    </row>
    <row r="7" spans="1:12" s="141" customFormat="1" ht="15.75" customHeight="1" thickBot="1">
      <c r="A7" s="170"/>
      <c r="B7" s="171"/>
      <c r="C7" s="172"/>
      <c r="D7" s="172" t="s">
        <v>196</v>
      </c>
      <c r="E7" s="173">
        <v>8</v>
      </c>
      <c r="F7" s="174"/>
      <c r="G7" s="173"/>
      <c r="H7" s="174"/>
      <c r="I7" s="173"/>
      <c r="J7" s="174"/>
      <c r="K7" s="173"/>
      <c r="L7" s="175"/>
    </row>
    <row r="8" spans="2:16" s="2" customFormat="1" ht="48" customHeight="1" thickBot="1" thickTop="1">
      <c r="B8" s="1"/>
      <c r="C8" s="1"/>
      <c r="D8" s="1"/>
      <c r="E8" s="169"/>
      <c r="F8" s="169"/>
      <c r="G8" s="169"/>
      <c r="H8" s="169"/>
      <c r="I8" s="169"/>
      <c r="J8" s="169"/>
      <c r="K8" s="169"/>
      <c r="L8" s="169"/>
      <c r="M8" s="55"/>
      <c r="N8" s="55"/>
      <c r="O8" s="55"/>
      <c r="P8" s="55"/>
    </row>
    <row r="9" spans="1:15" s="184" customFormat="1" ht="48" customHeight="1" thickTop="1">
      <c r="A9" s="335" t="s">
        <v>208</v>
      </c>
      <c r="B9" s="336"/>
      <c r="C9" s="336"/>
      <c r="D9" s="336"/>
      <c r="E9" s="180">
        <f>+E10+E14</f>
        <v>137</v>
      </c>
      <c r="F9" s="180">
        <f aca="true" t="shared" si="2" ref="F9:L9">+F10+F14</f>
        <v>0</v>
      </c>
      <c r="G9" s="180">
        <f t="shared" si="2"/>
        <v>207</v>
      </c>
      <c r="H9" s="180">
        <f t="shared" si="2"/>
        <v>0</v>
      </c>
      <c r="I9" s="180">
        <f t="shared" si="2"/>
        <v>150</v>
      </c>
      <c r="J9" s="180">
        <f t="shared" si="2"/>
        <v>0</v>
      </c>
      <c r="K9" s="180">
        <f t="shared" si="2"/>
        <v>150</v>
      </c>
      <c r="L9" s="181">
        <f t="shared" si="2"/>
        <v>0</v>
      </c>
      <c r="M9" s="182"/>
      <c r="N9" s="183"/>
      <c r="O9" s="183"/>
    </row>
    <row r="10" spans="1:15" s="143" customFormat="1" ht="15.75" customHeight="1">
      <c r="A10" s="145" t="s">
        <v>177</v>
      </c>
      <c r="B10" s="146"/>
      <c r="C10" s="146"/>
      <c r="D10" s="156"/>
      <c r="E10" s="95">
        <f>+E11</f>
        <v>45</v>
      </c>
      <c r="F10" s="96">
        <f aca="true" t="shared" si="3" ref="F10:L12">+F11</f>
        <v>0</v>
      </c>
      <c r="G10" s="95">
        <f t="shared" si="3"/>
        <v>100</v>
      </c>
      <c r="H10" s="96">
        <f t="shared" si="3"/>
        <v>0</v>
      </c>
      <c r="I10" s="95">
        <f t="shared" si="3"/>
        <v>90</v>
      </c>
      <c r="J10" s="96">
        <f t="shared" si="3"/>
        <v>0</v>
      </c>
      <c r="K10" s="95">
        <f t="shared" si="3"/>
        <v>90</v>
      </c>
      <c r="L10" s="162">
        <f t="shared" si="3"/>
        <v>0</v>
      </c>
      <c r="M10" s="141"/>
      <c r="N10" s="141"/>
      <c r="O10" s="142"/>
    </row>
    <row r="11" spans="1:12" s="141" customFormat="1" ht="15.75" customHeight="1">
      <c r="A11" s="54"/>
      <c r="B11" s="147" t="s">
        <v>178</v>
      </c>
      <c r="C11" s="147"/>
      <c r="D11" s="157"/>
      <c r="E11" s="160">
        <f>+E12</f>
        <v>45</v>
      </c>
      <c r="F11" s="160">
        <f t="shared" si="3"/>
        <v>0</v>
      </c>
      <c r="G11" s="160">
        <f t="shared" si="3"/>
        <v>100</v>
      </c>
      <c r="H11" s="160">
        <f t="shared" si="3"/>
        <v>0</v>
      </c>
      <c r="I11" s="160">
        <f t="shared" si="3"/>
        <v>90</v>
      </c>
      <c r="J11" s="160">
        <f t="shared" si="3"/>
        <v>0</v>
      </c>
      <c r="K11" s="160">
        <f t="shared" si="3"/>
        <v>90</v>
      </c>
      <c r="L11" s="166">
        <f t="shared" si="3"/>
        <v>0</v>
      </c>
    </row>
    <row r="12" spans="1:12" s="144" customFormat="1" ht="15.75" customHeight="1">
      <c r="A12" s="148"/>
      <c r="B12" s="149"/>
      <c r="C12" s="149" t="s">
        <v>179</v>
      </c>
      <c r="D12" s="158"/>
      <c r="E12" s="99">
        <f>+E13</f>
        <v>45</v>
      </c>
      <c r="F12" s="161">
        <f t="shared" si="3"/>
        <v>0</v>
      </c>
      <c r="G12" s="99">
        <f t="shared" si="3"/>
        <v>100</v>
      </c>
      <c r="H12" s="161">
        <f t="shared" si="3"/>
        <v>0</v>
      </c>
      <c r="I12" s="99">
        <f t="shared" si="3"/>
        <v>90</v>
      </c>
      <c r="J12" s="161">
        <f t="shared" si="3"/>
        <v>0</v>
      </c>
      <c r="K12" s="99">
        <f t="shared" si="3"/>
        <v>90</v>
      </c>
      <c r="L12" s="163">
        <f t="shared" si="3"/>
        <v>0</v>
      </c>
    </row>
    <row r="13" spans="1:12" s="141" customFormat="1" ht="15.75" customHeight="1">
      <c r="A13" s="150"/>
      <c r="B13" s="151"/>
      <c r="C13" s="152"/>
      <c r="D13" s="152" t="s">
        <v>180</v>
      </c>
      <c r="E13" s="101">
        <v>45</v>
      </c>
      <c r="F13" s="102"/>
      <c r="G13" s="101">
        <v>100</v>
      </c>
      <c r="H13" s="102"/>
      <c r="I13" s="101">
        <v>90</v>
      </c>
      <c r="J13" s="102"/>
      <c r="K13" s="101">
        <v>90</v>
      </c>
      <c r="L13" s="126"/>
    </row>
    <row r="14" spans="1:12" s="141" customFormat="1" ht="15.75" customHeight="1">
      <c r="A14" s="153" t="s">
        <v>181</v>
      </c>
      <c r="B14" s="154"/>
      <c r="C14" s="154"/>
      <c r="D14" s="159"/>
      <c r="E14" s="105">
        <f>SUM(E15)</f>
        <v>92</v>
      </c>
      <c r="F14" s="106">
        <v>0</v>
      </c>
      <c r="G14" s="105">
        <f>SUM(G15)</f>
        <v>107</v>
      </c>
      <c r="H14" s="106">
        <v>0</v>
      </c>
      <c r="I14" s="105">
        <f>SUM(I15)</f>
        <v>60</v>
      </c>
      <c r="J14" s="106">
        <v>0</v>
      </c>
      <c r="K14" s="105">
        <f>SUM(K15)</f>
        <v>60</v>
      </c>
      <c r="L14" s="121">
        <v>0</v>
      </c>
    </row>
    <row r="15" spans="1:12" s="141" customFormat="1" ht="15.75" customHeight="1">
      <c r="A15" s="54"/>
      <c r="B15" s="147" t="s">
        <v>182</v>
      </c>
      <c r="C15" s="147"/>
      <c r="D15" s="157"/>
      <c r="E15" s="160">
        <f>+E16+E19</f>
        <v>92</v>
      </c>
      <c r="F15" s="164">
        <f aca="true" t="shared" si="4" ref="F15:L15">+F16+F19</f>
        <v>0</v>
      </c>
      <c r="G15" s="160">
        <f t="shared" si="4"/>
        <v>107</v>
      </c>
      <c r="H15" s="164">
        <f t="shared" si="4"/>
        <v>0</v>
      </c>
      <c r="I15" s="160">
        <f t="shared" si="4"/>
        <v>60</v>
      </c>
      <c r="J15" s="164">
        <f t="shared" si="4"/>
        <v>0</v>
      </c>
      <c r="K15" s="160">
        <f t="shared" si="4"/>
        <v>60</v>
      </c>
      <c r="L15" s="165">
        <f t="shared" si="4"/>
        <v>0</v>
      </c>
    </row>
    <row r="16" spans="1:12" s="144" customFormat="1" ht="15.75" customHeight="1">
      <c r="A16" s="148"/>
      <c r="B16" s="149"/>
      <c r="C16" s="149" t="s">
        <v>183</v>
      </c>
      <c r="D16" s="158"/>
      <c r="E16" s="99">
        <f>SUM(E17:E18)</f>
        <v>0</v>
      </c>
      <c r="F16" s="161">
        <f aca="true" t="shared" si="5" ref="F16:L16">SUM(F17:F18)</f>
        <v>0</v>
      </c>
      <c r="G16" s="99">
        <f t="shared" si="5"/>
        <v>7</v>
      </c>
      <c r="H16" s="161">
        <f t="shared" si="5"/>
        <v>0</v>
      </c>
      <c r="I16" s="99">
        <f t="shared" si="5"/>
        <v>10</v>
      </c>
      <c r="J16" s="161">
        <f t="shared" si="5"/>
        <v>0</v>
      </c>
      <c r="K16" s="99">
        <f t="shared" si="5"/>
        <v>10</v>
      </c>
      <c r="L16" s="163">
        <f t="shared" si="5"/>
        <v>0</v>
      </c>
    </row>
    <row r="17" spans="1:12" s="141" customFormat="1" ht="15.75" customHeight="1">
      <c r="A17" s="150"/>
      <c r="B17" s="151"/>
      <c r="C17" s="152"/>
      <c r="D17" s="155" t="s">
        <v>184</v>
      </c>
      <c r="E17" s="101"/>
      <c r="F17" s="102"/>
      <c r="G17" s="101">
        <v>7</v>
      </c>
      <c r="H17" s="102"/>
      <c r="I17" s="101"/>
      <c r="J17" s="102"/>
      <c r="K17" s="101"/>
      <c r="L17" s="126"/>
    </row>
    <row r="18" spans="1:12" s="141" customFormat="1" ht="15.75" customHeight="1">
      <c r="A18" s="150"/>
      <c r="B18" s="151"/>
      <c r="C18" s="152"/>
      <c r="D18" s="155" t="s">
        <v>185</v>
      </c>
      <c r="E18" s="101"/>
      <c r="F18" s="102"/>
      <c r="G18" s="101"/>
      <c r="H18" s="102"/>
      <c r="I18" s="101">
        <v>10</v>
      </c>
      <c r="J18" s="102"/>
      <c r="K18" s="101">
        <v>10</v>
      </c>
      <c r="L18" s="126"/>
    </row>
    <row r="19" spans="1:12" s="144" customFormat="1" ht="15.75" customHeight="1">
      <c r="A19" s="148"/>
      <c r="B19" s="149"/>
      <c r="C19" s="149" t="s">
        <v>186</v>
      </c>
      <c r="D19" s="158"/>
      <c r="E19" s="99">
        <f>SUM(E20:E25)</f>
        <v>92</v>
      </c>
      <c r="F19" s="161">
        <f aca="true" t="shared" si="6" ref="F19:L19">SUM(F20:F25)</f>
        <v>0</v>
      </c>
      <c r="G19" s="99">
        <f t="shared" si="6"/>
        <v>100</v>
      </c>
      <c r="H19" s="161">
        <f t="shared" si="6"/>
        <v>0</v>
      </c>
      <c r="I19" s="99">
        <f t="shared" si="6"/>
        <v>50</v>
      </c>
      <c r="J19" s="161">
        <f t="shared" si="6"/>
        <v>0</v>
      </c>
      <c r="K19" s="99">
        <f t="shared" si="6"/>
        <v>50</v>
      </c>
      <c r="L19" s="163">
        <f t="shared" si="6"/>
        <v>0</v>
      </c>
    </row>
    <row r="20" spans="1:12" s="141" customFormat="1" ht="15.75" customHeight="1">
      <c r="A20" s="150"/>
      <c r="B20" s="151"/>
      <c r="C20" s="152"/>
      <c r="D20" s="155" t="s">
        <v>187</v>
      </c>
      <c r="E20" s="101"/>
      <c r="F20" s="102"/>
      <c r="G20" s="101"/>
      <c r="H20" s="102"/>
      <c r="I20" s="101"/>
      <c r="J20" s="102"/>
      <c r="K20" s="101"/>
      <c r="L20" s="126"/>
    </row>
    <row r="21" spans="1:12" s="141" customFormat="1" ht="15.75" customHeight="1">
      <c r="A21" s="150"/>
      <c r="B21" s="151"/>
      <c r="C21" s="152"/>
      <c r="D21" s="155" t="s">
        <v>188</v>
      </c>
      <c r="E21" s="101">
        <v>50</v>
      </c>
      <c r="F21" s="115"/>
      <c r="G21" s="101">
        <v>70</v>
      </c>
      <c r="H21" s="115"/>
      <c r="I21" s="101"/>
      <c r="J21" s="115"/>
      <c r="K21" s="101"/>
      <c r="L21" s="135"/>
    </row>
    <row r="22" spans="1:12" s="141" customFormat="1" ht="15.75" customHeight="1">
      <c r="A22" s="150"/>
      <c r="B22" s="151"/>
      <c r="C22" s="152"/>
      <c r="D22" s="155" t="s">
        <v>189</v>
      </c>
      <c r="E22" s="101"/>
      <c r="F22" s="115"/>
      <c r="G22" s="101"/>
      <c r="H22" s="115"/>
      <c r="I22" s="101"/>
      <c r="J22" s="115"/>
      <c r="K22" s="101"/>
      <c r="L22" s="135"/>
    </row>
    <row r="23" spans="1:12" s="141" customFormat="1" ht="15.75" customHeight="1">
      <c r="A23" s="150"/>
      <c r="B23" s="151"/>
      <c r="C23" s="152"/>
      <c r="D23" s="155" t="s">
        <v>190</v>
      </c>
      <c r="E23" s="101">
        <v>32</v>
      </c>
      <c r="F23" s="115"/>
      <c r="G23" s="101"/>
      <c r="H23" s="115"/>
      <c r="I23" s="101"/>
      <c r="J23" s="115"/>
      <c r="K23" s="101"/>
      <c r="L23" s="135"/>
    </row>
    <row r="24" spans="1:12" s="141" customFormat="1" ht="15.75" customHeight="1">
      <c r="A24" s="150"/>
      <c r="B24" s="151"/>
      <c r="C24" s="152"/>
      <c r="D24" s="152" t="s">
        <v>191</v>
      </c>
      <c r="E24" s="101">
        <v>10</v>
      </c>
      <c r="F24" s="115"/>
      <c r="G24" s="101"/>
      <c r="H24" s="115"/>
      <c r="I24" s="101"/>
      <c r="J24" s="115"/>
      <c r="K24" s="101"/>
      <c r="L24" s="135"/>
    </row>
    <row r="25" spans="1:12" s="141" customFormat="1" ht="15.75" customHeight="1" thickBot="1">
      <c r="A25" s="170"/>
      <c r="B25" s="176"/>
      <c r="C25" s="172"/>
      <c r="D25" s="177" t="s">
        <v>192</v>
      </c>
      <c r="E25" s="173"/>
      <c r="F25" s="178"/>
      <c r="G25" s="173">
        <v>30</v>
      </c>
      <c r="H25" s="178"/>
      <c r="I25" s="173">
        <v>50</v>
      </c>
      <c r="J25" s="178"/>
      <c r="K25" s="173">
        <v>50</v>
      </c>
      <c r="L25" s="179"/>
    </row>
    <row r="26" spans="2:16" s="2" customFormat="1" ht="48" customHeight="1" thickBot="1" thickTop="1">
      <c r="B26" s="1"/>
      <c r="C26" s="1"/>
      <c r="D26" s="1"/>
      <c r="E26" s="169"/>
      <c r="F26" s="169"/>
      <c r="G26" s="169"/>
      <c r="H26" s="169"/>
      <c r="I26" s="169"/>
      <c r="J26" s="169"/>
      <c r="K26" s="169"/>
      <c r="L26" s="169"/>
      <c r="M26" s="55"/>
      <c r="N26" s="55"/>
      <c r="O26" s="55"/>
      <c r="P26" s="55"/>
    </row>
    <row r="27" spans="1:15" s="184" customFormat="1" ht="48" customHeight="1" thickTop="1">
      <c r="A27" s="335" t="s">
        <v>207</v>
      </c>
      <c r="B27" s="336"/>
      <c r="C27" s="336"/>
      <c r="D27" s="336"/>
      <c r="E27" s="180">
        <f>+E28</f>
        <v>66.5</v>
      </c>
      <c r="F27" s="180">
        <f aca="true" t="shared" si="7" ref="F27:K27">+F28</f>
        <v>0</v>
      </c>
      <c r="G27" s="180">
        <f t="shared" si="7"/>
        <v>45.6</v>
      </c>
      <c r="H27" s="180">
        <f t="shared" si="7"/>
        <v>0</v>
      </c>
      <c r="I27" s="180">
        <f t="shared" si="7"/>
        <v>61.7</v>
      </c>
      <c r="J27" s="180">
        <f t="shared" si="7"/>
        <v>0</v>
      </c>
      <c r="K27" s="180">
        <f t="shared" si="7"/>
        <v>35</v>
      </c>
      <c r="L27" s="181">
        <f>+L28</f>
        <v>0</v>
      </c>
      <c r="M27" s="182"/>
      <c r="N27" s="183"/>
      <c r="O27" s="183"/>
    </row>
    <row r="28" spans="1:15" s="143" customFormat="1" ht="15.75" customHeight="1">
      <c r="A28" s="145" t="s">
        <v>197</v>
      </c>
      <c r="B28" s="146"/>
      <c r="C28" s="146"/>
      <c r="D28" s="156"/>
      <c r="E28" s="95">
        <f>+E29+E34</f>
        <v>66.5</v>
      </c>
      <c r="F28" s="95">
        <f aca="true" t="shared" si="8" ref="F28:L28">+F29+F34</f>
        <v>0</v>
      </c>
      <c r="G28" s="95">
        <f t="shared" si="8"/>
        <v>45.6</v>
      </c>
      <c r="H28" s="95">
        <f t="shared" si="8"/>
        <v>0</v>
      </c>
      <c r="I28" s="95">
        <f t="shared" si="8"/>
        <v>61.7</v>
      </c>
      <c r="J28" s="95">
        <f t="shared" si="8"/>
        <v>0</v>
      </c>
      <c r="K28" s="95">
        <f t="shared" si="8"/>
        <v>35</v>
      </c>
      <c r="L28" s="168">
        <f t="shared" si="8"/>
        <v>0</v>
      </c>
      <c r="M28" s="141"/>
      <c r="N28" s="141"/>
      <c r="O28" s="142"/>
    </row>
    <row r="29" spans="1:12" s="141" customFormat="1" ht="15.75" customHeight="1">
      <c r="A29" s="54"/>
      <c r="B29" s="147" t="s">
        <v>194</v>
      </c>
      <c r="C29" s="147"/>
      <c r="D29" s="157"/>
      <c r="E29" s="160">
        <f>+E30+E32</f>
        <v>9.4</v>
      </c>
      <c r="F29" s="160">
        <f aca="true" t="shared" si="9" ref="F29:L29">+F30+F32</f>
        <v>0</v>
      </c>
      <c r="G29" s="160">
        <f t="shared" si="9"/>
        <v>8.5</v>
      </c>
      <c r="H29" s="160">
        <f t="shared" si="9"/>
        <v>0</v>
      </c>
      <c r="I29" s="160">
        <f t="shared" si="9"/>
        <v>9.6</v>
      </c>
      <c r="J29" s="160">
        <f t="shared" si="9"/>
        <v>0</v>
      </c>
      <c r="K29" s="160">
        <f t="shared" si="9"/>
        <v>10</v>
      </c>
      <c r="L29" s="166">
        <f t="shared" si="9"/>
        <v>0</v>
      </c>
    </row>
    <row r="30" spans="1:12" s="144" customFormat="1" ht="15.75" customHeight="1">
      <c r="A30" s="148"/>
      <c r="B30" s="149"/>
      <c r="C30" s="149" t="s">
        <v>195</v>
      </c>
      <c r="D30" s="158"/>
      <c r="E30" s="99">
        <f>+E31</f>
        <v>5</v>
      </c>
      <c r="F30" s="161">
        <f aca="true" t="shared" si="10" ref="F30:L30">+F31</f>
        <v>0</v>
      </c>
      <c r="G30" s="99">
        <f t="shared" si="10"/>
        <v>6</v>
      </c>
      <c r="H30" s="161">
        <f t="shared" si="10"/>
        <v>0</v>
      </c>
      <c r="I30" s="99">
        <f t="shared" si="10"/>
        <v>6</v>
      </c>
      <c r="J30" s="161">
        <f t="shared" si="10"/>
        <v>0</v>
      </c>
      <c r="K30" s="99">
        <f t="shared" si="10"/>
        <v>6</v>
      </c>
      <c r="L30" s="163">
        <f t="shared" si="10"/>
        <v>0</v>
      </c>
    </row>
    <row r="31" spans="1:12" s="141" customFormat="1" ht="15.75" customHeight="1">
      <c r="A31" s="150"/>
      <c r="B31" s="151"/>
      <c r="C31" s="152"/>
      <c r="D31" s="152" t="s">
        <v>198</v>
      </c>
      <c r="E31" s="101">
        <v>5</v>
      </c>
      <c r="F31" s="102"/>
      <c r="G31" s="101">
        <v>6</v>
      </c>
      <c r="H31" s="102"/>
      <c r="I31" s="101">
        <v>6</v>
      </c>
      <c r="J31" s="102"/>
      <c r="K31" s="101">
        <v>6</v>
      </c>
      <c r="L31" s="126"/>
    </row>
    <row r="32" spans="1:12" s="144" customFormat="1" ht="15.75" customHeight="1">
      <c r="A32" s="148"/>
      <c r="B32" s="149"/>
      <c r="C32" s="149" t="s">
        <v>199</v>
      </c>
      <c r="D32" s="158"/>
      <c r="E32" s="99">
        <f>+E33</f>
        <v>4.4</v>
      </c>
      <c r="F32" s="161">
        <f aca="true" t="shared" si="11" ref="F32:L32">+F33</f>
        <v>0</v>
      </c>
      <c r="G32" s="99">
        <f t="shared" si="11"/>
        <v>2.5</v>
      </c>
      <c r="H32" s="161">
        <f t="shared" si="11"/>
        <v>0</v>
      </c>
      <c r="I32" s="99">
        <f t="shared" si="11"/>
        <v>3.6</v>
      </c>
      <c r="J32" s="161">
        <f t="shared" si="11"/>
        <v>0</v>
      </c>
      <c r="K32" s="99">
        <f t="shared" si="11"/>
        <v>4</v>
      </c>
      <c r="L32" s="163">
        <f t="shared" si="11"/>
        <v>0</v>
      </c>
    </row>
    <row r="33" spans="1:12" s="141" customFormat="1" ht="15.75" customHeight="1">
      <c r="A33" s="150"/>
      <c r="B33" s="151"/>
      <c r="C33" s="152"/>
      <c r="D33" s="152" t="s">
        <v>200</v>
      </c>
      <c r="E33" s="101">
        <v>4.4</v>
      </c>
      <c r="F33" s="102"/>
      <c r="G33" s="101">
        <v>2.5</v>
      </c>
      <c r="H33" s="102"/>
      <c r="I33" s="101">
        <v>3.6</v>
      </c>
      <c r="J33" s="102"/>
      <c r="K33" s="101">
        <v>4</v>
      </c>
      <c r="L33" s="126"/>
    </row>
    <row r="34" spans="1:12" s="141" customFormat="1" ht="15.75" customHeight="1">
      <c r="A34" s="54"/>
      <c r="B34" s="147" t="s">
        <v>201</v>
      </c>
      <c r="C34" s="147"/>
      <c r="D34" s="157"/>
      <c r="E34" s="160">
        <f>SUM(E35:E39)</f>
        <v>57.1</v>
      </c>
      <c r="F34" s="107">
        <f aca="true" t="shared" si="12" ref="F34:L34">SUM(F35:F39)</f>
        <v>0</v>
      </c>
      <c r="G34" s="160">
        <f t="shared" si="12"/>
        <v>37.1</v>
      </c>
      <c r="H34" s="107">
        <f t="shared" si="12"/>
        <v>0</v>
      </c>
      <c r="I34" s="160">
        <f t="shared" si="12"/>
        <v>52.1</v>
      </c>
      <c r="J34" s="107">
        <f t="shared" si="12"/>
        <v>0</v>
      </c>
      <c r="K34" s="160">
        <f t="shared" si="12"/>
        <v>25</v>
      </c>
      <c r="L34" s="128">
        <f t="shared" si="12"/>
        <v>0</v>
      </c>
    </row>
    <row r="35" spans="1:12" s="144" customFormat="1" ht="15.75" customHeight="1">
      <c r="A35" s="148"/>
      <c r="B35" s="149"/>
      <c r="C35" s="149" t="s">
        <v>202</v>
      </c>
      <c r="D35" s="158"/>
      <c r="E35" s="99"/>
      <c r="F35" s="161"/>
      <c r="G35" s="99"/>
      <c r="H35" s="161"/>
      <c r="I35" s="99"/>
      <c r="J35" s="161"/>
      <c r="K35" s="99"/>
      <c r="L35" s="163"/>
    </row>
    <row r="36" spans="1:12" s="141" customFormat="1" ht="15.75" customHeight="1">
      <c r="A36" s="150"/>
      <c r="B36" s="151"/>
      <c r="C36" s="152"/>
      <c r="D36" s="155" t="s">
        <v>203</v>
      </c>
      <c r="E36" s="101">
        <v>27.1</v>
      </c>
      <c r="F36" s="102"/>
      <c r="G36" s="101">
        <v>27.1</v>
      </c>
      <c r="H36" s="102"/>
      <c r="I36" s="101">
        <v>27.1</v>
      </c>
      <c r="J36" s="102"/>
      <c r="K36" s="101"/>
      <c r="L36" s="126"/>
    </row>
    <row r="37" spans="1:12" s="141" customFormat="1" ht="15.75" customHeight="1">
      <c r="A37" s="150"/>
      <c r="B37" s="151"/>
      <c r="C37" s="152"/>
      <c r="D37" s="155" t="s">
        <v>204</v>
      </c>
      <c r="E37" s="101"/>
      <c r="F37" s="115"/>
      <c r="G37" s="101"/>
      <c r="H37" s="115"/>
      <c r="I37" s="101">
        <v>25</v>
      </c>
      <c r="J37" s="115"/>
      <c r="K37" s="101">
        <v>25</v>
      </c>
      <c r="L37" s="135"/>
    </row>
    <row r="38" spans="1:12" s="141" customFormat="1" ht="15.75" customHeight="1">
      <c r="A38" s="150"/>
      <c r="B38" s="151"/>
      <c r="C38" s="152"/>
      <c r="D38" s="155" t="s">
        <v>205</v>
      </c>
      <c r="E38" s="101">
        <v>30</v>
      </c>
      <c r="F38" s="115"/>
      <c r="G38" s="101"/>
      <c r="H38" s="115"/>
      <c r="I38" s="101"/>
      <c r="J38" s="115"/>
      <c r="K38" s="101"/>
      <c r="L38" s="135"/>
    </row>
    <row r="39" spans="1:12" s="141" customFormat="1" ht="15.75" customHeight="1">
      <c r="A39" s="150"/>
      <c r="B39" s="151"/>
      <c r="C39" s="152"/>
      <c r="D39" s="155" t="s">
        <v>206</v>
      </c>
      <c r="E39" s="101"/>
      <c r="F39" s="115"/>
      <c r="G39" s="101">
        <v>10</v>
      </c>
      <c r="H39" s="115"/>
      <c r="I39" s="101"/>
      <c r="J39" s="115"/>
      <c r="K39" s="101"/>
      <c r="L39" s="135"/>
    </row>
    <row r="40" spans="2:16" s="2" customFormat="1" ht="48" customHeight="1" thickBot="1">
      <c r="B40" s="1"/>
      <c r="C40" s="1"/>
      <c r="D40" s="1"/>
      <c r="E40" s="169"/>
      <c r="F40" s="169"/>
      <c r="G40" s="169"/>
      <c r="H40" s="169"/>
      <c r="I40" s="169"/>
      <c r="J40" s="169"/>
      <c r="K40" s="169"/>
      <c r="L40" s="169"/>
      <c r="M40" s="55"/>
      <c r="N40" s="55"/>
      <c r="O40" s="55"/>
      <c r="P40" s="55"/>
    </row>
    <row r="41" spans="1:15" s="184" customFormat="1" ht="48" customHeight="1" thickTop="1">
      <c r="A41" s="335" t="s">
        <v>174</v>
      </c>
      <c r="B41" s="336"/>
      <c r="C41" s="336"/>
      <c r="D41" s="336"/>
      <c r="E41" s="180">
        <f aca="true" t="shared" si="13" ref="E41:L41">+E42+E53+E91+E122</f>
        <v>1202.9</v>
      </c>
      <c r="F41" s="180">
        <f t="shared" si="13"/>
        <v>2482.3</v>
      </c>
      <c r="G41" s="180">
        <f t="shared" si="13"/>
        <v>1601.6</v>
      </c>
      <c r="H41" s="180">
        <f t="shared" si="13"/>
        <v>1680.3</v>
      </c>
      <c r="I41" s="180">
        <f t="shared" si="13"/>
        <v>1833.8</v>
      </c>
      <c r="J41" s="180">
        <f t="shared" si="13"/>
        <v>1927.8</v>
      </c>
      <c r="K41" s="180">
        <f t="shared" si="13"/>
        <v>1764.9</v>
      </c>
      <c r="L41" s="181">
        <f t="shared" si="13"/>
        <v>1617</v>
      </c>
      <c r="M41" s="182"/>
      <c r="N41" s="183"/>
      <c r="O41" s="183"/>
    </row>
    <row r="42" spans="1:13" ht="15.75" customHeight="1">
      <c r="A42" s="52" t="s">
        <v>13</v>
      </c>
      <c r="B42" s="59"/>
      <c r="C42" s="22"/>
      <c r="D42" s="22"/>
      <c r="E42" s="95">
        <f aca="true" t="shared" si="14" ref="E42:K42">+E50</f>
        <v>13</v>
      </c>
      <c r="F42" s="96"/>
      <c r="G42" s="95">
        <f t="shared" si="14"/>
        <v>13</v>
      </c>
      <c r="H42" s="96"/>
      <c r="I42" s="95">
        <f t="shared" si="14"/>
        <v>15</v>
      </c>
      <c r="J42" s="96"/>
      <c r="K42" s="95">
        <f t="shared" si="14"/>
        <v>15</v>
      </c>
      <c r="L42" s="121"/>
      <c r="M42" s="6"/>
    </row>
    <row r="43" spans="1:15" s="4" customFormat="1" ht="15.75" customHeight="1">
      <c r="A43" s="57"/>
      <c r="B43" s="33" t="s">
        <v>14</v>
      </c>
      <c r="C43" s="33"/>
      <c r="D43" s="33"/>
      <c r="E43" s="97"/>
      <c r="F43" s="98"/>
      <c r="G43" s="97"/>
      <c r="H43" s="98"/>
      <c r="I43" s="97"/>
      <c r="J43" s="98"/>
      <c r="K43" s="122"/>
      <c r="L43" s="123"/>
      <c r="M43" s="68"/>
      <c r="N43" s="69"/>
      <c r="O43" s="63"/>
    </row>
    <row r="44" spans="1:15" s="85" customFormat="1" ht="15" customHeight="1">
      <c r="A44" s="80"/>
      <c r="B44" s="81"/>
      <c r="C44" s="18" t="s">
        <v>15</v>
      </c>
      <c r="D44" s="19"/>
      <c r="E44" s="99"/>
      <c r="F44" s="100"/>
      <c r="G44" s="99"/>
      <c r="H44" s="100"/>
      <c r="I44" s="99"/>
      <c r="J44" s="100"/>
      <c r="K44" s="99"/>
      <c r="L44" s="124"/>
      <c r="M44" s="82"/>
      <c r="N44" s="83"/>
      <c r="O44" s="84"/>
    </row>
    <row r="45" spans="1:13" ht="15.75" customHeight="1">
      <c r="A45" s="53"/>
      <c r="B45" s="20"/>
      <c r="C45" s="34"/>
      <c r="D45" s="35" t="s">
        <v>25</v>
      </c>
      <c r="E45" s="101"/>
      <c r="F45" s="102"/>
      <c r="G45" s="101"/>
      <c r="H45" s="102"/>
      <c r="I45" s="101"/>
      <c r="J45" s="102"/>
      <c r="K45" s="125"/>
      <c r="L45" s="126"/>
      <c r="M45" s="70"/>
    </row>
    <row r="46" spans="1:15" s="85" customFormat="1" ht="15" customHeight="1">
      <c r="A46" s="80"/>
      <c r="B46" s="81"/>
      <c r="C46" s="18" t="s">
        <v>16</v>
      </c>
      <c r="D46" s="19"/>
      <c r="E46" s="99"/>
      <c r="F46" s="100"/>
      <c r="G46" s="99"/>
      <c r="H46" s="100"/>
      <c r="I46" s="99"/>
      <c r="J46" s="100"/>
      <c r="K46" s="99"/>
      <c r="L46" s="124"/>
      <c r="M46" s="82"/>
      <c r="N46" s="83"/>
      <c r="O46" s="84"/>
    </row>
    <row r="47" spans="1:12" ht="15.75" customHeight="1">
      <c r="A47" s="53"/>
      <c r="B47" s="20"/>
      <c r="C47" s="34"/>
      <c r="D47" s="35" t="s">
        <v>9</v>
      </c>
      <c r="E47" s="101"/>
      <c r="F47" s="102"/>
      <c r="G47" s="101"/>
      <c r="H47" s="102"/>
      <c r="I47" s="101"/>
      <c r="J47" s="102"/>
      <c r="K47" s="125"/>
      <c r="L47" s="126"/>
    </row>
    <row r="48" spans="1:12" ht="15.75" customHeight="1">
      <c r="A48" s="53"/>
      <c r="B48" s="20"/>
      <c r="C48" s="34"/>
      <c r="D48" s="35" t="s">
        <v>12</v>
      </c>
      <c r="E48" s="101"/>
      <c r="F48" s="102"/>
      <c r="G48" s="101"/>
      <c r="H48" s="102"/>
      <c r="I48" s="101"/>
      <c r="J48" s="102"/>
      <c r="K48" s="125"/>
      <c r="L48" s="126"/>
    </row>
    <row r="49" spans="1:12" ht="15.75" customHeight="1">
      <c r="A49" s="53"/>
      <c r="B49" s="20"/>
      <c r="C49" s="34"/>
      <c r="D49" s="35" t="s">
        <v>35</v>
      </c>
      <c r="E49" s="101"/>
      <c r="F49" s="102"/>
      <c r="G49" s="101"/>
      <c r="H49" s="102"/>
      <c r="I49" s="101"/>
      <c r="J49" s="102"/>
      <c r="K49" s="125"/>
      <c r="L49" s="126"/>
    </row>
    <row r="50" spans="1:15" s="4" customFormat="1" ht="15.75" customHeight="1">
      <c r="A50" s="57"/>
      <c r="B50" s="33" t="s">
        <v>170</v>
      </c>
      <c r="C50" s="33"/>
      <c r="D50" s="33"/>
      <c r="E50" s="103">
        <f>+E52</f>
        <v>13</v>
      </c>
      <c r="F50" s="104"/>
      <c r="G50" s="103">
        <f>+G52</f>
        <v>13</v>
      </c>
      <c r="H50" s="104"/>
      <c r="I50" s="103">
        <f>+I52</f>
        <v>15</v>
      </c>
      <c r="J50" s="104"/>
      <c r="K50" s="103">
        <f>+K52</f>
        <v>15</v>
      </c>
      <c r="L50" s="123"/>
      <c r="M50" s="68"/>
      <c r="N50" s="69"/>
      <c r="O50" s="63"/>
    </row>
    <row r="51" spans="1:12" ht="15.75" customHeight="1">
      <c r="A51" s="53"/>
      <c r="B51" s="20"/>
      <c r="C51" s="34"/>
      <c r="D51" s="36" t="s">
        <v>86</v>
      </c>
      <c r="E51" s="101"/>
      <c r="F51" s="102"/>
      <c r="G51" s="101"/>
      <c r="H51" s="102"/>
      <c r="I51" s="101"/>
      <c r="J51" s="102"/>
      <c r="K51" s="125"/>
      <c r="L51" s="126"/>
    </row>
    <row r="52" spans="1:12" ht="15.75" customHeight="1">
      <c r="A52" s="53"/>
      <c r="B52" s="20"/>
      <c r="C52" s="34"/>
      <c r="D52" s="35" t="s">
        <v>87</v>
      </c>
      <c r="E52" s="101">
        <f>13</f>
        <v>13</v>
      </c>
      <c r="F52" s="102"/>
      <c r="G52" s="101">
        <v>13</v>
      </c>
      <c r="H52" s="102"/>
      <c r="I52" s="101">
        <v>15</v>
      </c>
      <c r="J52" s="102"/>
      <c r="K52" s="101">
        <v>15</v>
      </c>
      <c r="L52" s="126"/>
    </row>
    <row r="53" spans="1:13" ht="16.5" customHeight="1">
      <c r="A53" s="52" t="s">
        <v>17</v>
      </c>
      <c r="B53" s="59"/>
      <c r="C53" s="22"/>
      <c r="D53" s="22"/>
      <c r="E53" s="105">
        <f aca="true" t="shared" si="15" ref="E53:L53">SUM(E54+E88)</f>
        <v>308.5</v>
      </c>
      <c r="F53" s="106">
        <f t="shared" si="15"/>
        <v>1790</v>
      </c>
      <c r="G53" s="105">
        <f t="shared" si="15"/>
        <v>406</v>
      </c>
      <c r="H53" s="106">
        <f t="shared" si="15"/>
        <v>440</v>
      </c>
      <c r="I53" s="105">
        <f t="shared" si="15"/>
        <v>656</v>
      </c>
      <c r="J53" s="105">
        <f t="shared" si="15"/>
        <v>320</v>
      </c>
      <c r="K53" s="105">
        <f t="shared" si="15"/>
        <v>691</v>
      </c>
      <c r="L53" s="197">
        <f t="shared" si="15"/>
        <v>30</v>
      </c>
      <c r="M53" s="6"/>
    </row>
    <row r="54" spans="1:15" s="4" customFormat="1" ht="15.75" customHeight="1">
      <c r="A54" s="57"/>
      <c r="B54" s="33" t="s">
        <v>18</v>
      </c>
      <c r="C54" s="33"/>
      <c r="D54" s="33"/>
      <c r="E54" s="103">
        <f aca="true" t="shared" si="16" ref="E54:L54">+E55+E71+E74+E77</f>
        <v>298.5</v>
      </c>
      <c r="F54" s="107">
        <f t="shared" si="16"/>
        <v>1790</v>
      </c>
      <c r="G54" s="103">
        <f t="shared" si="16"/>
        <v>346</v>
      </c>
      <c r="H54" s="107">
        <f t="shared" si="16"/>
        <v>440</v>
      </c>
      <c r="I54" s="103">
        <f t="shared" si="16"/>
        <v>596</v>
      </c>
      <c r="J54" s="107">
        <f t="shared" si="16"/>
        <v>290</v>
      </c>
      <c r="K54" s="103">
        <f t="shared" si="16"/>
        <v>631</v>
      </c>
      <c r="L54" s="198">
        <f t="shared" si="16"/>
        <v>30</v>
      </c>
      <c r="M54" s="68"/>
      <c r="N54" s="69"/>
      <c r="O54" s="63"/>
    </row>
    <row r="55" spans="1:15" s="85" customFormat="1" ht="15" customHeight="1">
      <c r="A55" s="80"/>
      <c r="B55" s="81"/>
      <c r="C55" s="18" t="s">
        <v>19</v>
      </c>
      <c r="D55" s="19"/>
      <c r="E55" s="99">
        <f aca="true" t="shared" si="17" ref="E55:L55">SUM(E56:E70)</f>
        <v>110</v>
      </c>
      <c r="F55" s="100">
        <f t="shared" si="17"/>
        <v>100</v>
      </c>
      <c r="G55" s="99">
        <f t="shared" si="17"/>
        <v>170</v>
      </c>
      <c r="H55" s="100">
        <f t="shared" si="17"/>
        <v>100</v>
      </c>
      <c r="I55" s="99">
        <f t="shared" si="17"/>
        <v>365</v>
      </c>
      <c r="J55" s="99">
        <f t="shared" si="17"/>
        <v>30</v>
      </c>
      <c r="K55" s="99">
        <f t="shared" si="17"/>
        <v>360</v>
      </c>
      <c r="L55" s="199">
        <f t="shared" si="17"/>
        <v>30</v>
      </c>
      <c r="M55" s="82"/>
      <c r="N55" s="83"/>
      <c r="O55" s="84"/>
    </row>
    <row r="56" spans="1:12" ht="15.75" customHeight="1">
      <c r="A56" s="53"/>
      <c r="B56" s="20"/>
      <c r="C56" s="34"/>
      <c r="D56" s="38" t="s">
        <v>66</v>
      </c>
      <c r="E56" s="108">
        <v>35</v>
      </c>
      <c r="F56" s="102"/>
      <c r="G56" s="108">
        <v>25</v>
      </c>
      <c r="H56" s="102"/>
      <c r="I56" s="108">
        <v>25</v>
      </c>
      <c r="J56" s="102"/>
      <c r="K56" s="108">
        <v>25</v>
      </c>
      <c r="L56" s="126"/>
    </row>
    <row r="57" spans="1:12" ht="15.75" customHeight="1">
      <c r="A57" s="53"/>
      <c r="B57" s="20"/>
      <c r="C57" s="34"/>
      <c r="D57" s="38" t="s">
        <v>67</v>
      </c>
      <c r="E57" s="108"/>
      <c r="F57" s="102"/>
      <c r="G57" s="108"/>
      <c r="H57" s="102"/>
      <c r="I57" s="108"/>
      <c r="J57" s="102"/>
      <c r="K57" s="101"/>
      <c r="L57" s="126"/>
    </row>
    <row r="58" spans="1:12" ht="15.75" customHeight="1">
      <c r="A58" s="53"/>
      <c r="B58" s="20"/>
      <c r="C58" s="34"/>
      <c r="D58" s="38" t="s">
        <v>103</v>
      </c>
      <c r="E58" s="108">
        <v>10</v>
      </c>
      <c r="F58" s="102"/>
      <c r="G58" s="108">
        <v>120</v>
      </c>
      <c r="H58" s="102"/>
      <c r="I58" s="108">
        <v>180</v>
      </c>
      <c r="J58" s="102"/>
      <c r="K58" s="101">
        <v>100</v>
      </c>
      <c r="L58" s="126"/>
    </row>
    <row r="59" spans="1:12" ht="15.75" customHeight="1">
      <c r="A59" s="53"/>
      <c r="B59" s="20"/>
      <c r="C59" s="34"/>
      <c r="D59" s="38" t="s">
        <v>104</v>
      </c>
      <c r="E59" s="108">
        <v>15</v>
      </c>
      <c r="F59" s="102"/>
      <c r="G59" s="108">
        <v>15</v>
      </c>
      <c r="H59" s="102"/>
      <c r="I59" s="108">
        <v>50</v>
      </c>
      <c r="J59" s="102"/>
      <c r="K59" s="101">
        <v>75</v>
      </c>
      <c r="L59" s="126"/>
    </row>
    <row r="60" spans="1:12" ht="15.75" customHeight="1">
      <c r="A60" s="53"/>
      <c r="B60" s="20"/>
      <c r="C60" s="34"/>
      <c r="D60" s="38" t="s">
        <v>68</v>
      </c>
      <c r="E60" s="108">
        <v>15</v>
      </c>
      <c r="F60" s="102"/>
      <c r="G60" s="108">
        <v>5</v>
      </c>
      <c r="H60" s="102"/>
      <c r="I60" s="108"/>
      <c r="J60" s="102"/>
      <c r="K60" s="101"/>
      <c r="L60" s="126"/>
    </row>
    <row r="61" spans="1:12" ht="15.75" customHeight="1">
      <c r="A61" s="53"/>
      <c r="B61" s="20"/>
      <c r="C61" s="34"/>
      <c r="D61" s="38" t="s">
        <v>69</v>
      </c>
      <c r="E61" s="108"/>
      <c r="F61" s="102"/>
      <c r="G61" s="108"/>
      <c r="H61" s="102"/>
      <c r="I61" s="108"/>
      <c r="J61" s="102"/>
      <c r="K61" s="101">
        <v>20</v>
      </c>
      <c r="L61" s="126"/>
    </row>
    <row r="62" spans="1:12" ht="15.75" customHeight="1">
      <c r="A62" s="53"/>
      <c r="B62" s="20"/>
      <c r="C62" s="34"/>
      <c r="D62" s="21" t="s">
        <v>70</v>
      </c>
      <c r="E62" s="108"/>
      <c r="F62" s="102"/>
      <c r="G62" s="108">
        <v>5</v>
      </c>
      <c r="H62" s="102"/>
      <c r="I62" s="108"/>
      <c r="J62" s="102"/>
      <c r="K62" s="125"/>
      <c r="L62" s="126"/>
    </row>
    <row r="63" spans="1:12" ht="15.75" customHeight="1">
      <c r="A63" s="53"/>
      <c r="B63" s="20"/>
      <c r="C63" s="34"/>
      <c r="D63" s="21" t="s">
        <v>71</v>
      </c>
      <c r="E63" s="108"/>
      <c r="F63" s="102"/>
      <c r="G63" s="108"/>
      <c r="H63" s="102"/>
      <c r="I63" s="108">
        <v>30</v>
      </c>
      <c r="J63" s="102"/>
      <c r="K63" s="125"/>
      <c r="L63" s="126"/>
    </row>
    <row r="64" spans="1:12" ht="15.75" customHeight="1">
      <c r="A64" s="53"/>
      <c r="B64" s="20"/>
      <c r="C64" s="34"/>
      <c r="D64" s="37" t="s">
        <v>72</v>
      </c>
      <c r="E64" s="108"/>
      <c r="F64" s="102"/>
      <c r="G64" s="108"/>
      <c r="H64" s="102"/>
      <c r="I64" s="108">
        <v>10</v>
      </c>
      <c r="J64" s="102"/>
      <c r="K64" s="125"/>
      <c r="L64" s="126"/>
    </row>
    <row r="65" spans="1:12" ht="15.75" customHeight="1">
      <c r="A65" s="53"/>
      <c r="B65" s="20"/>
      <c r="C65" s="34"/>
      <c r="D65" s="37" t="s">
        <v>83</v>
      </c>
      <c r="E65" s="108"/>
      <c r="F65" s="102"/>
      <c r="G65" s="108"/>
      <c r="H65" s="102"/>
      <c r="I65" s="108">
        <v>10</v>
      </c>
      <c r="J65" s="102"/>
      <c r="K65" s="101">
        <v>80</v>
      </c>
      <c r="L65" s="126"/>
    </row>
    <row r="66" spans="1:12" ht="15.75" customHeight="1">
      <c r="A66" s="53"/>
      <c r="B66" s="20"/>
      <c r="C66" s="34"/>
      <c r="D66" s="37" t="s">
        <v>85</v>
      </c>
      <c r="E66" s="108"/>
      <c r="F66" s="102"/>
      <c r="G66" s="108"/>
      <c r="H66" s="102"/>
      <c r="I66" s="108"/>
      <c r="J66" s="102">
        <v>30</v>
      </c>
      <c r="K66" s="101"/>
      <c r="L66" s="126">
        <v>30</v>
      </c>
    </row>
    <row r="67" spans="1:12" ht="15.75" customHeight="1">
      <c r="A67" s="53"/>
      <c r="B67" s="20"/>
      <c r="C67" s="34"/>
      <c r="D67" s="38" t="s">
        <v>92</v>
      </c>
      <c r="E67" s="108"/>
      <c r="F67" s="102"/>
      <c r="G67" s="108"/>
      <c r="H67" s="102"/>
      <c r="I67" s="108">
        <v>30</v>
      </c>
      <c r="J67" s="102"/>
      <c r="K67" s="125"/>
      <c r="L67" s="126"/>
    </row>
    <row r="68" spans="1:12" ht="15.75" customHeight="1">
      <c r="A68" s="53"/>
      <c r="B68" s="20"/>
      <c r="C68" s="34"/>
      <c r="D68" s="21" t="s">
        <v>91</v>
      </c>
      <c r="E68" s="108">
        <v>15</v>
      </c>
      <c r="F68" s="102"/>
      <c r="G68" s="108"/>
      <c r="H68" s="102"/>
      <c r="I68" s="108">
        <v>10</v>
      </c>
      <c r="J68" s="102"/>
      <c r="K68" s="101"/>
      <c r="L68" s="126"/>
    </row>
    <row r="69" spans="1:12" ht="15.75" customHeight="1">
      <c r="A69" s="53"/>
      <c r="B69" s="20"/>
      <c r="C69" s="34"/>
      <c r="D69" s="21" t="s">
        <v>94</v>
      </c>
      <c r="E69" s="108">
        <v>20</v>
      </c>
      <c r="F69" s="102">
        <v>100</v>
      </c>
      <c r="G69" s="108"/>
      <c r="H69" s="102">
        <v>100</v>
      </c>
      <c r="I69" s="108">
        <v>20</v>
      </c>
      <c r="J69" s="102"/>
      <c r="K69" s="101">
        <v>20</v>
      </c>
      <c r="L69" s="126"/>
    </row>
    <row r="70" spans="1:12" ht="15.75" customHeight="1">
      <c r="A70" s="53"/>
      <c r="B70" s="20"/>
      <c r="C70" s="34"/>
      <c r="D70" s="39" t="s">
        <v>80</v>
      </c>
      <c r="E70" s="108"/>
      <c r="F70" s="102"/>
      <c r="G70" s="108"/>
      <c r="H70" s="102"/>
      <c r="I70" s="1"/>
      <c r="J70" s="102"/>
      <c r="K70" s="108">
        <v>40</v>
      </c>
      <c r="L70" s="126"/>
    </row>
    <row r="71" spans="1:15" s="85" customFormat="1" ht="15" customHeight="1">
      <c r="A71" s="80"/>
      <c r="B71" s="81"/>
      <c r="C71" s="18" t="s">
        <v>105</v>
      </c>
      <c r="D71" s="19"/>
      <c r="E71" s="99">
        <f>SUM(E72:E73)</f>
        <v>58</v>
      </c>
      <c r="F71" s="100"/>
      <c r="G71" s="99">
        <f>SUM(G72:G73)</f>
        <v>58</v>
      </c>
      <c r="H71" s="100"/>
      <c r="I71" s="99">
        <f>SUM(I72:I73)</f>
        <v>65</v>
      </c>
      <c r="J71" s="100"/>
      <c r="K71" s="99">
        <f>SUM(K72:K73)</f>
        <v>115</v>
      </c>
      <c r="L71" s="199">
        <f>SUM(L72:L73)</f>
        <v>0</v>
      </c>
      <c r="M71" s="82"/>
      <c r="N71" s="83"/>
      <c r="O71" s="84"/>
    </row>
    <row r="72" spans="1:12" ht="15" customHeight="1">
      <c r="A72" s="53"/>
      <c r="B72" s="20"/>
      <c r="C72" s="34"/>
      <c r="D72" s="37" t="s">
        <v>212</v>
      </c>
      <c r="E72" s="101">
        <v>15</v>
      </c>
      <c r="F72" s="102"/>
      <c r="G72" s="101">
        <v>15</v>
      </c>
      <c r="H72" s="102"/>
      <c r="I72" s="101">
        <v>15</v>
      </c>
      <c r="J72" s="102"/>
      <c r="K72" s="101">
        <v>15</v>
      </c>
      <c r="L72" s="126"/>
    </row>
    <row r="73" spans="1:12" ht="15" customHeight="1">
      <c r="A73" s="53"/>
      <c r="B73" s="20"/>
      <c r="C73" s="34"/>
      <c r="D73" s="39" t="s">
        <v>73</v>
      </c>
      <c r="E73" s="101">
        <v>43</v>
      </c>
      <c r="F73" s="102"/>
      <c r="G73" s="101">
        <v>43</v>
      </c>
      <c r="H73" s="102"/>
      <c r="I73" s="101">
        <v>50</v>
      </c>
      <c r="J73" s="102"/>
      <c r="K73" s="101">
        <v>100</v>
      </c>
      <c r="L73" s="126"/>
    </row>
    <row r="74" spans="1:15" s="85" customFormat="1" ht="15" customHeight="1">
      <c r="A74" s="80"/>
      <c r="B74" s="81"/>
      <c r="C74" s="18" t="s">
        <v>106</v>
      </c>
      <c r="D74" s="19"/>
      <c r="E74" s="99">
        <f>SUM(E75:E76)</f>
        <v>29.5</v>
      </c>
      <c r="F74" s="100"/>
      <c r="G74" s="99">
        <f>SUM(G75:G76)</f>
        <v>31</v>
      </c>
      <c r="H74" s="100"/>
      <c r="I74" s="99">
        <f>SUM(I75:I76)</f>
        <v>30</v>
      </c>
      <c r="J74" s="100"/>
      <c r="K74" s="99">
        <f>SUM(K75:K76)</f>
        <v>30</v>
      </c>
      <c r="L74" s="124"/>
      <c r="M74" s="82"/>
      <c r="N74" s="83"/>
      <c r="O74" s="84"/>
    </row>
    <row r="75" spans="1:12" ht="15.75" customHeight="1">
      <c r="A75" s="53"/>
      <c r="B75" s="20"/>
      <c r="C75" s="34"/>
      <c r="D75" s="38" t="s">
        <v>107</v>
      </c>
      <c r="E75" s="101">
        <v>22</v>
      </c>
      <c r="F75" s="102"/>
      <c r="G75" s="101">
        <v>23</v>
      </c>
      <c r="H75" s="102"/>
      <c r="I75" s="101">
        <v>20</v>
      </c>
      <c r="J75" s="102"/>
      <c r="K75" s="125">
        <v>20</v>
      </c>
      <c r="L75" s="126"/>
    </row>
    <row r="76" spans="1:12" ht="15.75" customHeight="1">
      <c r="A76" s="53"/>
      <c r="B76" s="20"/>
      <c r="C76" s="34"/>
      <c r="D76" s="38" t="s">
        <v>108</v>
      </c>
      <c r="E76" s="101">
        <v>7.5</v>
      </c>
      <c r="F76" s="102"/>
      <c r="G76" s="101">
        <v>8</v>
      </c>
      <c r="H76" s="102"/>
      <c r="I76" s="101">
        <v>10</v>
      </c>
      <c r="J76" s="102"/>
      <c r="K76" s="125">
        <v>10</v>
      </c>
      <c r="L76" s="126"/>
    </row>
    <row r="77" spans="1:15" s="85" customFormat="1" ht="15" customHeight="1">
      <c r="A77" s="80"/>
      <c r="B77" s="81"/>
      <c r="C77" s="18" t="s">
        <v>20</v>
      </c>
      <c r="D77" s="19"/>
      <c r="E77" s="99">
        <f aca="true" t="shared" si="18" ref="E77:L77">SUM(E78:E87)</f>
        <v>101</v>
      </c>
      <c r="F77" s="100">
        <f t="shared" si="18"/>
        <v>1690</v>
      </c>
      <c r="G77" s="99">
        <f t="shared" si="18"/>
        <v>87</v>
      </c>
      <c r="H77" s="100">
        <f t="shared" si="18"/>
        <v>340</v>
      </c>
      <c r="I77" s="99">
        <f t="shared" si="18"/>
        <v>136</v>
      </c>
      <c r="J77" s="100">
        <f t="shared" si="18"/>
        <v>260</v>
      </c>
      <c r="K77" s="99">
        <f t="shared" si="18"/>
        <v>126</v>
      </c>
      <c r="L77" s="199">
        <f t="shared" si="18"/>
        <v>0</v>
      </c>
      <c r="M77" s="82"/>
      <c r="N77" s="83"/>
      <c r="O77" s="84"/>
    </row>
    <row r="78" spans="1:15" s="5" customFormat="1" ht="15.75" customHeight="1">
      <c r="A78" s="56"/>
      <c r="B78" s="40"/>
      <c r="C78" s="40"/>
      <c r="D78" s="39" t="s">
        <v>74</v>
      </c>
      <c r="E78" s="101">
        <v>5</v>
      </c>
      <c r="F78" s="102"/>
      <c r="G78" s="101">
        <v>35</v>
      </c>
      <c r="H78" s="102"/>
      <c r="I78" s="101">
        <v>20</v>
      </c>
      <c r="J78" s="102">
        <v>260</v>
      </c>
      <c r="K78" s="101">
        <v>20</v>
      </c>
      <c r="L78" s="200"/>
      <c r="M78" s="64"/>
      <c r="N78" s="65"/>
      <c r="O78" s="66"/>
    </row>
    <row r="79" spans="1:15" s="5" customFormat="1" ht="15.75" customHeight="1">
      <c r="A79" s="56"/>
      <c r="B79" s="40"/>
      <c r="C79" s="40"/>
      <c r="D79" s="38" t="s">
        <v>75</v>
      </c>
      <c r="E79" s="101">
        <v>1</v>
      </c>
      <c r="F79" s="102">
        <v>1100</v>
      </c>
      <c r="G79" s="101">
        <v>1</v>
      </c>
      <c r="H79" s="102">
        <v>340</v>
      </c>
      <c r="I79" s="101"/>
      <c r="J79" s="102"/>
      <c r="K79" s="125"/>
      <c r="L79" s="126"/>
      <c r="M79" s="64"/>
      <c r="N79" s="65"/>
      <c r="O79" s="66"/>
    </row>
    <row r="80" spans="1:15" s="5" customFormat="1" ht="15.75" customHeight="1">
      <c r="A80" s="56"/>
      <c r="B80" s="40"/>
      <c r="C80" s="40"/>
      <c r="D80" s="38" t="s">
        <v>84</v>
      </c>
      <c r="E80" s="101"/>
      <c r="F80" s="102"/>
      <c r="G80" s="101"/>
      <c r="H80" s="102"/>
      <c r="I80" s="101">
        <v>10</v>
      </c>
      <c r="J80" s="102"/>
      <c r="K80" s="101">
        <v>20</v>
      </c>
      <c r="L80" s="126"/>
      <c r="M80" s="64"/>
      <c r="N80" s="65"/>
      <c r="O80" s="66"/>
    </row>
    <row r="81" spans="1:15" s="5" customFormat="1" ht="15.75" customHeight="1">
      <c r="A81" s="56"/>
      <c r="B81" s="40"/>
      <c r="C81" s="40"/>
      <c r="D81" s="39" t="s">
        <v>93</v>
      </c>
      <c r="E81" s="101">
        <v>10</v>
      </c>
      <c r="F81" s="102"/>
      <c r="G81" s="101">
        <v>16</v>
      </c>
      <c r="H81" s="102"/>
      <c r="I81" s="101">
        <v>10</v>
      </c>
      <c r="J81" s="102"/>
      <c r="K81" s="125"/>
      <c r="L81" s="126"/>
      <c r="M81" s="64"/>
      <c r="N81" s="65"/>
      <c r="O81" s="66"/>
    </row>
    <row r="82" spans="1:15" s="5" customFormat="1" ht="15.75" customHeight="1">
      <c r="A82" s="56"/>
      <c r="B82" s="40"/>
      <c r="C82" s="40"/>
      <c r="D82" s="39" t="s">
        <v>76</v>
      </c>
      <c r="E82" s="101"/>
      <c r="F82" s="102"/>
      <c r="G82" s="101"/>
      <c r="H82" s="102"/>
      <c r="I82" s="101">
        <v>6</v>
      </c>
      <c r="J82" s="102"/>
      <c r="K82" s="101">
        <v>6</v>
      </c>
      <c r="L82" s="126"/>
      <c r="M82" s="64"/>
      <c r="N82" s="65"/>
      <c r="O82" s="66"/>
    </row>
    <row r="83" spans="1:15" s="5" customFormat="1" ht="15.75" customHeight="1">
      <c r="A83" s="56"/>
      <c r="B83" s="40"/>
      <c r="C83" s="40"/>
      <c r="D83" s="38" t="s">
        <v>77</v>
      </c>
      <c r="E83" s="101"/>
      <c r="F83" s="102"/>
      <c r="G83" s="101"/>
      <c r="H83" s="102"/>
      <c r="I83" s="101">
        <v>40</v>
      </c>
      <c r="J83" s="102"/>
      <c r="K83" s="101">
        <v>30</v>
      </c>
      <c r="L83" s="126"/>
      <c r="M83" s="64"/>
      <c r="N83" s="65"/>
      <c r="O83" s="66"/>
    </row>
    <row r="84" spans="1:15" s="5" customFormat="1" ht="15.75" customHeight="1">
      <c r="A84" s="56"/>
      <c r="B84" s="40"/>
      <c r="C84" s="40"/>
      <c r="D84" s="39" t="s">
        <v>78</v>
      </c>
      <c r="E84" s="101"/>
      <c r="F84" s="102"/>
      <c r="G84" s="101"/>
      <c r="H84" s="102"/>
      <c r="I84" s="101">
        <v>20</v>
      </c>
      <c r="J84" s="102"/>
      <c r="K84" s="101">
        <v>20</v>
      </c>
      <c r="L84" s="126"/>
      <c r="M84" s="64"/>
      <c r="N84" s="65"/>
      <c r="O84" s="66"/>
    </row>
    <row r="85" spans="1:15" s="5" customFormat="1" ht="15.75" customHeight="1">
      <c r="A85" s="56"/>
      <c r="B85" s="40"/>
      <c r="C85" s="40"/>
      <c r="D85" s="39" t="s">
        <v>79</v>
      </c>
      <c r="E85" s="101">
        <v>50</v>
      </c>
      <c r="F85" s="102">
        <v>100</v>
      </c>
      <c r="G85" s="101">
        <v>10</v>
      </c>
      <c r="H85" s="102"/>
      <c r="I85" s="101"/>
      <c r="J85" s="102"/>
      <c r="K85" s="101"/>
      <c r="L85" s="126"/>
      <c r="M85" s="64"/>
      <c r="N85" s="65"/>
      <c r="O85" s="66"/>
    </row>
    <row r="86" spans="1:15" s="5" customFormat="1" ht="15.75" customHeight="1">
      <c r="A86" s="56"/>
      <c r="B86" s="40"/>
      <c r="C86" s="40"/>
      <c r="D86" s="39" t="s">
        <v>110</v>
      </c>
      <c r="E86" s="101">
        <v>15</v>
      </c>
      <c r="F86" s="102">
        <v>490</v>
      </c>
      <c r="G86" s="101">
        <v>5</v>
      </c>
      <c r="H86" s="102"/>
      <c r="I86" s="101">
        <v>5</v>
      </c>
      <c r="J86" s="102"/>
      <c r="K86" s="101">
        <v>5</v>
      </c>
      <c r="L86" s="126"/>
      <c r="M86" s="64"/>
      <c r="N86" s="65"/>
      <c r="O86" s="66"/>
    </row>
    <row r="87" spans="1:15" s="5" customFormat="1" ht="15.75" customHeight="1">
      <c r="A87" s="56"/>
      <c r="B87" s="40"/>
      <c r="C87" s="40"/>
      <c r="D87" s="39" t="s">
        <v>111</v>
      </c>
      <c r="E87" s="101">
        <v>20</v>
      </c>
      <c r="F87" s="102"/>
      <c r="G87" s="101">
        <v>20</v>
      </c>
      <c r="H87" s="102"/>
      <c r="I87" s="101">
        <v>25</v>
      </c>
      <c r="J87" s="102"/>
      <c r="K87" s="101">
        <v>25</v>
      </c>
      <c r="L87" s="126"/>
      <c r="M87" s="64"/>
      <c r="N87" s="65"/>
      <c r="O87" s="66"/>
    </row>
    <row r="88" spans="1:15" s="4" customFormat="1" ht="15.75" customHeight="1">
      <c r="A88" s="57"/>
      <c r="B88" s="33" t="s">
        <v>172</v>
      </c>
      <c r="C88" s="33"/>
      <c r="D88" s="41"/>
      <c r="E88" s="103">
        <f>SUM(E89)</f>
        <v>10</v>
      </c>
      <c r="F88" s="103">
        <f aca="true" t="shared" si="19" ref="F88:H89">SUM(F89)</f>
        <v>0</v>
      </c>
      <c r="G88" s="103">
        <f t="shared" si="19"/>
        <v>60</v>
      </c>
      <c r="H88" s="103">
        <f t="shared" si="19"/>
        <v>0</v>
      </c>
      <c r="I88" s="103">
        <f aca="true" t="shared" si="20" ref="I88:L89">SUM(I89)</f>
        <v>60</v>
      </c>
      <c r="J88" s="103">
        <f t="shared" si="20"/>
        <v>30</v>
      </c>
      <c r="K88" s="103">
        <f t="shared" si="20"/>
        <v>60</v>
      </c>
      <c r="L88" s="198">
        <f t="shared" si="20"/>
        <v>0</v>
      </c>
      <c r="M88" s="68"/>
      <c r="N88" s="69"/>
      <c r="O88" s="63"/>
    </row>
    <row r="89" spans="1:15" s="85" customFormat="1" ht="15" customHeight="1">
      <c r="A89" s="80"/>
      <c r="B89" s="81"/>
      <c r="C89" s="18" t="s">
        <v>171</v>
      </c>
      <c r="D89" s="19"/>
      <c r="E89" s="99">
        <f>SUM(E90)</f>
        <v>10</v>
      </c>
      <c r="F89" s="99">
        <f t="shared" si="19"/>
        <v>0</v>
      </c>
      <c r="G89" s="99">
        <f t="shared" si="19"/>
        <v>60</v>
      </c>
      <c r="H89" s="99">
        <f t="shared" si="19"/>
        <v>0</v>
      </c>
      <c r="I89" s="99">
        <f t="shared" si="20"/>
        <v>60</v>
      </c>
      <c r="J89" s="99">
        <f t="shared" si="20"/>
        <v>30</v>
      </c>
      <c r="K89" s="99">
        <f t="shared" si="20"/>
        <v>60</v>
      </c>
      <c r="L89" s="199">
        <f t="shared" si="20"/>
        <v>0</v>
      </c>
      <c r="M89" s="82"/>
      <c r="N89" s="83"/>
      <c r="O89" s="84"/>
    </row>
    <row r="90" spans="1:13" ht="15.75" customHeight="1">
      <c r="A90" s="53"/>
      <c r="B90" s="20"/>
      <c r="C90" s="34"/>
      <c r="D90" s="39" t="s">
        <v>82</v>
      </c>
      <c r="E90" s="101">
        <v>10</v>
      </c>
      <c r="F90" s="102"/>
      <c r="G90" s="101">
        <v>60</v>
      </c>
      <c r="H90" s="102"/>
      <c r="I90" s="101">
        <v>60</v>
      </c>
      <c r="J90" s="102">
        <v>30</v>
      </c>
      <c r="K90" s="101">
        <v>60</v>
      </c>
      <c r="L90" s="126"/>
      <c r="M90" s="70"/>
    </row>
    <row r="91" spans="1:13" ht="16.5" customHeight="1">
      <c r="A91" s="52" t="s">
        <v>21</v>
      </c>
      <c r="B91" s="59"/>
      <c r="C91" s="22"/>
      <c r="D91" s="22"/>
      <c r="E91" s="105">
        <f>SUM(E92)</f>
        <v>179.4</v>
      </c>
      <c r="F91" s="106">
        <f aca="true" t="shared" si="21" ref="F91:L91">SUM(F92)</f>
        <v>692.3</v>
      </c>
      <c r="G91" s="105">
        <f t="shared" si="21"/>
        <v>262.7</v>
      </c>
      <c r="H91" s="106">
        <f t="shared" si="21"/>
        <v>654.3</v>
      </c>
      <c r="I91" s="105">
        <f t="shared" si="21"/>
        <v>340.3</v>
      </c>
      <c r="J91" s="106">
        <f t="shared" si="21"/>
        <v>742.8</v>
      </c>
      <c r="K91" s="105">
        <f t="shared" si="21"/>
        <v>330.3</v>
      </c>
      <c r="L91" s="121">
        <f t="shared" si="21"/>
        <v>748</v>
      </c>
      <c r="M91" s="6"/>
    </row>
    <row r="92" spans="1:15" s="5" customFormat="1" ht="15.75" customHeight="1">
      <c r="A92" s="56"/>
      <c r="B92" s="16" t="s">
        <v>22</v>
      </c>
      <c r="C92" s="16"/>
      <c r="D92" s="16"/>
      <c r="E92" s="103">
        <f aca="true" t="shared" si="22" ref="E92:L92">SUM(E93+E104)</f>
        <v>179.4</v>
      </c>
      <c r="F92" s="107">
        <f t="shared" si="22"/>
        <v>692.3</v>
      </c>
      <c r="G92" s="103">
        <f t="shared" si="22"/>
        <v>262.7</v>
      </c>
      <c r="H92" s="107">
        <f t="shared" si="22"/>
        <v>654.3</v>
      </c>
      <c r="I92" s="103">
        <f t="shared" si="22"/>
        <v>340.3</v>
      </c>
      <c r="J92" s="107">
        <f t="shared" si="22"/>
        <v>742.8</v>
      </c>
      <c r="K92" s="127">
        <f t="shared" si="22"/>
        <v>330.3</v>
      </c>
      <c r="L92" s="128">
        <f t="shared" si="22"/>
        <v>748</v>
      </c>
      <c r="M92" s="64"/>
      <c r="N92" s="65"/>
      <c r="O92" s="66"/>
    </row>
    <row r="93" spans="1:15" s="85" customFormat="1" ht="15" customHeight="1">
      <c r="A93" s="80"/>
      <c r="B93" s="81"/>
      <c r="C93" s="18" t="s">
        <v>23</v>
      </c>
      <c r="D93" s="19"/>
      <c r="E93" s="99"/>
      <c r="F93" s="100">
        <f aca="true" t="shared" si="23" ref="F93:L93">SUM(F94:F103)</f>
        <v>334.3</v>
      </c>
      <c r="G93" s="99"/>
      <c r="H93" s="100">
        <f t="shared" si="23"/>
        <v>416.29999999999995</v>
      </c>
      <c r="I93" s="99"/>
      <c r="J93" s="100">
        <f t="shared" si="23"/>
        <v>119.8</v>
      </c>
      <c r="K93" s="99"/>
      <c r="L93" s="124">
        <f t="shared" si="23"/>
        <v>135</v>
      </c>
      <c r="M93" s="82"/>
      <c r="N93" s="83"/>
      <c r="O93" s="84"/>
    </row>
    <row r="94" spans="1:13" ht="15.75" customHeight="1">
      <c r="A94" s="53"/>
      <c r="B94" s="20"/>
      <c r="C94" s="20"/>
      <c r="D94" s="37" t="s">
        <v>112</v>
      </c>
      <c r="E94" s="101"/>
      <c r="F94" s="107">
        <v>14</v>
      </c>
      <c r="G94" s="101"/>
      <c r="H94" s="107">
        <v>35</v>
      </c>
      <c r="I94" s="101"/>
      <c r="J94" s="107"/>
      <c r="K94" s="101"/>
      <c r="L94" s="128"/>
      <c r="M94" s="72"/>
    </row>
    <row r="95" spans="1:15" ht="15.75" customHeight="1">
      <c r="A95" s="53"/>
      <c r="B95" s="40"/>
      <c r="C95" s="42"/>
      <c r="D95" s="43" t="s">
        <v>11</v>
      </c>
      <c r="E95" s="101"/>
      <c r="F95" s="102">
        <v>180.4</v>
      </c>
      <c r="G95" s="101"/>
      <c r="H95" s="102">
        <v>44.4</v>
      </c>
      <c r="I95" s="101"/>
      <c r="J95" s="102">
        <v>45</v>
      </c>
      <c r="K95" s="101"/>
      <c r="L95" s="126">
        <v>48</v>
      </c>
      <c r="M95" s="64"/>
      <c r="N95" s="65"/>
      <c r="O95" s="66"/>
    </row>
    <row r="96" spans="1:15" ht="15.75" customHeight="1">
      <c r="A96" s="53"/>
      <c r="B96" s="40"/>
      <c r="C96" s="42"/>
      <c r="D96" s="43" t="s">
        <v>42</v>
      </c>
      <c r="E96" s="101"/>
      <c r="F96" s="102">
        <v>47.9</v>
      </c>
      <c r="G96" s="101"/>
      <c r="H96" s="102">
        <v>199.4</v>
      </c>
      <c r="I96" s="101"/>
      <c r="J96" s="102">
        <v>22</v>
      </c>
      <c r="K96" s="101"/>
      <c r="L96" s="126">
        <v>22</v>
      </c>
      <c r="M96" s="64"/>
      <c r="N96" s="65"/>
      <c r="O96" s="66"/>
    </row>
    <row r="97" spans="1:13" ht="15.75" customHeight="1">
      <c r="A97" s="53"/>
      <c r="B97" s="20"/>
      <c r="C97" s="44"/>
      <c r="D97" s="45" t="s">
        <v>43</v>
      </c>
      <c r="E97" s="101"/>
      <c r="F97" s="102">
        <v>16.3</v>
      </c>
      <c r="G97" s="101"/>
      <c r="H97" s="102">
        <v>16.3</v>
      </c>
      <c r="I97" s="101"/>
      <c r="J97" s="102">
        <v>12</v>
      </c>
      <c r="K97" s="101"/>
      <c r="L97" s="126">
        <v>10</v>
      </c>
      <c r="M97" s="67"/>
    </row>
    <row r="98" spans="1:13" ht="15.75" customHeight="1">
      <c r="A98" s="53"/>
      <c r="B98" s="20"/>
      <c r="C98" s="44"/>
      <c r="D98" s="29" t="s">
        <v>44</v>
      </c>
      <c r="E98" s="101"/>
      <c r="F98" s="102">
        <v>17.2</v>
      </c>
      <c r="G98" s="101"/>
      <c r="H98" s="102">
        <v>1.5</v>
      </c>
      <c r="I98" s="101"/>
      <c r="J98" s="102"/>
      <c r="K98" s="101"/>
      <c r="L98" s="126"/>
      <c r="M98" s="67"/>
    </row>
    <row r="99" spans="1:13" ht="15.75" customHeight="1">
      <c r="A99" s="53"/>
      <c r="B99" s="20"/>
      <c r="C99" s="44"/>
      <c r="D99" s="29" t="s">
        <v>45</v>
      </c>
      <c r="E99" s="101"/>
      <c r="F99" s="102">
        <v>1.4</v>
      </c>
      <c r="G99" s="101"/>
      <c r="H99" s="102">
        <v>47.9</v>
      </c>
      <c r="I99" s="101"/>
      <c r="J99" s="102">
        <v>17.3</v>
      </c>
      <c r="K99" s="101"/>
      <c r="L99" s="126">
        <v>15</v>
      </c>
      <c r="M99" s="67"/>
    </row>
    <row r="100" spans="1:13" ht="15.75" customHeight="1">
      <c r="A100" s="53"/>
      <c r="B100" s="20"/>
      <c r="C100" s="44"/>
      <c r="D100" s="29" t="s">
        <v>26</v>
      </c>
      <c r="E100" s="101"/>
      <c r="F100" s="102">
        <v>5.1</v>
      </c>
      <c r="G100" s="101"/>
      <c r="H100" s="102">
        <v>20.4</v>
      </c>
      <c r="I100" s="101"/>
      <c r="J100" s="102">
        <v>1.5</v>
      </c>
      <c r="K100" s="101"/>
      <c r="L100" s="126">
        <v>10</v>
      </c>
      <c r="M100" s="67"/>
    </row>
    <row r="101" spans="1:13" ht="15.75" customHeight="1">
      <c r="A101" s="53"/>
      <c r="B101" s="20"/>
      <c r="C101" s="44"/>
      <c r="D101" s="29" t="s">
        <v>46</v>
      </c>
      <c r="E101" s="101"/>
      <c r="F101" s="102"/>
      <c r="G101" s="101"/>
      <c r="H101" s="102">
        <v>20.4</v>
      </c>
      <c r="I101" s="101"/>
      <c r="J101" s="102"/>
      <c r="K101" s="101"/>
      <c r="L101" s="126">
        <v>5</v>
      </c>
      <c r="M101" s="67"/>
    </row>
    <row r="102" spans="1:13" ht="15.75" customHeight="1">
      <c r="A102" s="53"/>
      <c r="B102" s="20"/>
      <c r="C102" s="44"/>
      <c r="D102" s="20" t="s">
        <v>47</v>
      </c>
      <c r="E102" s="101"/>
      <c r="F102" s="102">
        <v>50</v>
      </c>
      <c r="G102" s="101"/>
      <c r="H102" s="102"/>
      <c r="I102" s="101"/>
      <c r="J102" s="102"/>
      <c r="K102" s="101"/>
      <c r="L102" s="126"/>
      <c r="M102" s="67"/>
    </row>
    <row r="103" spans="1:13" ht="15.75" customHeight="1">
      <c r="A103" s="53"/>
      <c r="B103" s="20"/>
      <c r="C103" s="44"/>
      <c r="D103" s="29" t="s">
        <v>48</v>
      </c>
      <c r="E103" s="101"/>
      <c r="F103" s="102">
        <v>2</v>
      </c>
      <c r="G103" s="101"/>
      <c r="H103" s="102">
        <v>31</v>
      </c>
      <c r="I103" s="101"/>
      <c r="J103" s="102">
        <v>22</v>
      </c>
      <c r="K103" s="101"/>
      <c r="L103" s="126">
        <v>25</v>
      </c>
      <c r="M103" s="67"/>
    </row>
    <row r="104" spans="1:15" s="85" customFormat="1" ht="15" customHeight="1">
      <c r="A104" s="80"/>
      <c r="B104" s="81"/>
      <c r="C104" s="18" t="s">
        <v>24</v>
      </c>
      <c r="D104" s="19"/>
      <c r="E104" s="99">
        <f aca="true" t="shared" si="24" ref="E104:L104">SUM(E105:E121)</f>
        <v>179.4</v>
      </c>
      <c r="F104" s="100">
        <f t="shared" si="24"/>
        <v>358</v>
      </c>
      <c r="G104" s="99">
        <f t="shared" si="24"/>
        <v>262.7</v>
      </c>
      <c r="H104" s="100">
        <f t="shared" si="24"/>
        <v>238</v>
      </c>
      <c r="I104" s="99">
        <f t="shared" si="24"/>
        <v>340.3</v>
      </c>
      <c r="J104" s="100">
        <f t="shared" si="24"/>
        <v>623</v>
      </c>
      <c r="K104" s="99">
        <f t="shared" si="24"/>
        <v>330.3</v>
      </c>
      <c r="L104" s="124">
        <f t="shared" si="24"/>
        <v>613</v>
      </c>
      <c r="M104" s="82"/>
      <c r="N104" s="83"/>
      <c r="O104" s="84"/>
    </row>
    <row r="105" spans="1:18" s="7" customFormat="1" ht="15.75" customHeight="1">
      <c r="A105" s="58"/>
      <c r="B105" s="47"/>
      <c r="C105" s="44"/>
      <c r="D105" s="46" t="s">
        <v>54</v>
      </c>
      <c r="E105" s="101"/>
      <c r="F105" s="102"/>
      <c r="G105" s="101"/>
      <c r="H105" s="102"/>
      <c r="I105" s="101">
        <v>15.3</v>
      </c>
      <c r="J105" s="102">
        <v>138</v>
      </c>
      <c r="K105" s="101">
        <v>15.3</v>
      </c>
      <c r="L105" s="126">
        <v>138</v>
      </c>
      <c r="M105" s="67"/>
      <c r="N105" s="6"/>
      <c r="O105" s="10"/>
      <c r="P105" s="11"/>
      <c r="Q105" s="11"/>
      <c r="R105" s="11"/>
    </row>
    <row r="106" spans="1:18" s="7" customFormat="1" ht="15.75" customHeight="1">
      <c r="A106" s="58"/>
      <c r="B106" s="47"/>
      <c r="C106" s="44"/>
      <c r="D106" s="46" t="s">
        <v>50</v>
      </c>
      <c r="E106" s="101">
        <v>5</v>
      </c>
      <c r="F106" s="102">
        <v>116</v>
      </c>
      <c r="G106" s="101"/>
      <c r="H106" s="102"/>
      <c r="I106" s="101"/>
      <c r="J106" s="102"/>
      <c r="K106" s="101"/>
      <c r="L106" s="126"/>
      <c r="M106" s="67"/>
      <c r="N106" s="6"/>
      <c r="O106" s="10"/>
      <c r="P106" s="11"/>
      <c r="Q106" s="11"/>
      <c r="R106" s="11"/>
    </row>
    <row r="107" spans="1:18" s="7" customFormat="1" ht="15.75" customHeight="1">
      <c r="A107" s="58"/>
      <c r="B107" s="47"/>
      <c r="C107" s="44"/>
      <c r="D107" s="29" t="s">
        <v>49</v>
      </c>
      <c r="E107" s="101">
        <v>3</v>
      </c>
      <c r="F107" s="102">
        <v>43</v>
      </c>
      <c r="G107" s="101">
        <v>30</v>
      </c>
      <c r="H107" s="102">
        <v>40</v>
      </c>
      <c r="I107" s="101">
        <v>30</v>
      </c>
      <c r="J107" s="102">
        <v>10</v>
      </c>
      <c r="K107" s="101">
        <v>15</v>
      </c>
      <c r="L107" s="126">
        <v>10</v>
      </c>
      <c r="M107" s="67"/>
      <c r="N107" s="6"/>
      <c r="O107" s="10"/>
      <c r="P107" s="11"/>
      <c r="Q107" s="11"/>
      <c r="R107" s="11"/>
    </row>
    <row r="108" spans="1:18" s="7" customFormat="1" ht="15.75" customHeight="1">
      <c r="A108" s="58"/>
      <c r="B108" s="47"/>
      <c r="C108" s="44"/>
      <c r="D108" s="29" t="s">
        <v>52</v>
      </c>
      <c r="E108" s="101">
        <v>10</v>
      </c>
      <c r="F108" s="102"/>
      <c r="G108" s="101">
        <v>30</v>
      </c>
      <c r="H108" s="102">
        <v>50</v>
      </c>
      <c r="I108" s="101">
        <v>25</v>
      </c>
      <c r="J108" s="102">
        <v>15</v>
      </c>
      <c r="K108" s="101">
        <v>15</v>
      </c>
      <c r="L108" s="126">
        <v>10</v>
      </c>
      <c r="M108" s="67"/>
      <c r="N108" s="6"/>
      <c r="O108" s="10"/>
      <c r="P108" s="11"/>
      <c r="Q108" s="11"/>
      <c r="R108" s="11"/>
    </row>
    <row r="109" spans="1:18" s="7" customFormat="1" ht="15.75" customHeight="1">
      <c r="A109" s="58"/>
      <c r="B109" s="47"/>
      <c r="C109" s="44"/>
      <c r="D109" s="29" t="s">
        <v>53</v>
      </c>
      <c r="E109" s="101"/>
      <c r="F109" s="102"/>
      <c r="G109" s="101"/>
      <c r="H109" s="102"/>
      <c r="I109" s="101">
        <v>20</v>
      </c>
      <c r="J109" s="102">
        <v>10</v>
      </c>
      <c r="K109" s="101">
        <v>25</v>
      </c>
      <c r="L109" s="126">
        <v>15</v>
      </c>
      <c r="M109" s="67"/>
      <c r="N109" s="6"/>
      <c r="O109" s="10"/>
      <c r="P109" s="11"/>
      <c r="Q109" s="11"/>
      <c r="R109" s="11"/>
    </row>
    <row r="110" spans="1:18" s="7" customFormat="1" ht="15.75" customHeight="1">
      <c r="A110" s="58"/>
      <c r="B110" s="47"/>
      <c r="C110" s="44"/>
      <c r="D110" s="29" t="s">
        <v>51</v>
      </c>
      <c r="E110" s="101">
        <v>3</v>
      </c>
      <c r="F110" s="102">
        <v>58</v>
      </c>
      <c r="G110" s="101">
        <v>30</v>
      </c>
      <c r="H110" s="102">
        <v>15</v>
      </c>
      <c r="I110" s="101">
        <v>20</v>
      </c>
      <c r="J110" s="102">
        <v>10</v>
      </c>
      <c r="K110" s="101">
        <v>50</v>
      </c>
      <c r="L110" s="126">
        <v>20</v>
      </c>
      <c r="M110" s="67"/>
      <c r="N110" s="6"/>
      <c r="O110" s="10"/>
      <c r="P110" s="11"/>
      <c r="Q110" s="11"/>
      <c r="R110" s="11"/>
    </row>
    <row r="111" spans="1:18" s="7" customFormat="1" ht="15.75" customHeight="1">
      <c r="A111" s="58"/>
      <c r="B111" s="47"/>
      <c r="C111" s="44"/>
      <c r="D111" s="29" t="s">
        <v>95</v>
      </c>
      <c r="E111" s="101">
        <v>15</v>
      </c>
      <c r="F111" s="102">
        <v>45</v>
      </c>
      <c r="G111" s="101">
        <v>30</v>
      </c>
      <c r="H111" s="102">
        <v>60</v>
      </c>
      <c r="I111" s="101"/>
      <c r="J111" s="102"/>
      <c r="K111" s="101"/>
      <c r="L111" s="126"/>
      <c r="M111" s="67"/>
      <c r="N111" s="6"/>
      <c r="O111" s="10"/>
      <c r="P111" s="11"/>
      <c r="Q111" s="11"/>
      <c r="R111" s="11"/>
    </row>
    <row r="112" spans="1:18" s="7" customFormat="1" ht="15.75" customHeight="1">
      <c r="A112" s="58"/>
      <c r="B112" s="47"/>
      <c r="C112" s="44"/>
      <c r="D112" s="47" t="s">
        <v>27</v>
      </c>
      <c r="E112" s="101">
        <v>2</v>
      </c>
      <c r="F112" s="102">
        <v>28</v>
      </c>
      <c r="G112" s="101"/>
      <c r="H112" s="102"/>
      <c r="I112" s="101"/>
      <c r="J112" s="102"/>
      <c r="K112" s="101"/>
      <c r="L112" s="126"/>
      <c r="M112" s="67"/>
      <c r="N112" s="6"/>
      <c r="O112" s="10"/>
      <c r="P112" s="11"/>
      <c r="Q112" s="11"/>
      <c r="R112" s="11"/>
    </row>
    <row r="113" spans="1:18" s="7" customFormat="1" ht="15.75" customHeight="1">
      <c r="A113" s="58"/>
      <c r="B113" s="47"/>
      <c r="C113" s="44"/>
      <c r="D113" s="29" t="s">
        <v>96</v>
      </c>
      <c r="E113" s="101">
        <v>24.2</v>
      </c>
      <c r="F113" s="102">
        <v>23</v>
      </c>
      <c r="G113" s="101">
        <v>2.7</v>
      </c>
      <c r="H113" s="102">
        <v>18</v>
      </c>
      <c r="I113" s="101">
        <v>50</v>
      </c>
      <c r="J113" s="102">
        <v>30</v>
      </c>
      <c r="K113" s="101">
        <v>30</v>
      </c>
      <c r="L113" s="126">
        <v>10</v>
      </c>
      <c r="M113" s="67"/>
      <c r="N113" s="6"/>
      <c r="O113" s="10"/>
      <c r="P113" s="11"/>
      <c r="Q113" s="11"/>
      <c r="R113" s="11"/>
    </row>
    <row r="114" spans="1:18" s="7" customFormat="1" ht="15.75" customHeight="1">
      <c r="A114" s="58"/>
      <c r="B114" s="47"/>
      <c r="C114" s="44"/>
      <c r="D114" s="47" t="s">
        <v>28</v>
      </c>
      <c r="E114" s="101"/>
      <c r="F114" s="102"/>
      <c r="G114" s="101">
        <v>20</v>
      </c>
      <c r="H114" s="102">
        <v>15</v>
      </c>
      <c r="I114" s="101">
        <v>15</v>
      </c>
      <c r="J114" s="102"/>
      <c r="K114" s="101"/>
      <c r="L114" s="126"/>
      <c r="M114" s="67"/>
      <c r="N114" s="6"/>
      <c r="O114" s="10"/>
      <c r="P114" s="11"/>
      <c r="Q114" s="11"/>
      <c r="R114" s="11"/>
    </row>
    <row r="115" spans="1:18" s="7" customFormat="1" ht="15.75" customHeight="1">
      <c r="A115" s="58"/>
      <c r="B115" s="47"/>
      <c r="C115" s="44"/>
      <c r="D115" s="47" t="s">
        <v>34</v>
      </c>
      <c r="E115" s="101">
        <v>40</v>
      </c>
      <c r="F115" s="102">
        <v>20</v>
      </c>
      <c r="G115" s="101"/>
      <c r="H115" s="102"/>
      <c r="I115" s="101"/>
      <c r="J115" s="102"/>
      <c r="K115" s="101"/>
      <c r="L115" s="126"/>
      <c r="M115" s="67"/>
      <c r="N115" s="6"/>
      <c r="O115" s="10"/>
      <c r="P115" s="11"/>
      <c r="Q115" s="11"/>
      <c r="R115" s="11"/>
    </row>
    <row r="116" spans="1:18" s="7" customFormat="1" ht="15.75" customHeight="1">
      <c r="A116" s="58"/>
      <c r="B116" s="47"/>
      <c r="C116" s="44"/>
      <c r="D116" s="47" t="s">
        <v>36</v>
      </c>
      <c r="E116" s="101"/>
      <c r="F116" s="102">
        <v>10</v>
      </c>
      <c r="G116" s="101">
        <v>45</v>
      </c>
      <c r="H116" s="102">
        <v>40</v>
      </c>
      <c r="I116" s="101">
        <v>10</v>
      </c>
      <c r="J116" s="102">
        <v>10</v>
      </c>
      <c r="K116" s="101">
        <v>20</v>
      </c>
      <c r="L116" s="126">
        <v>10</v>
      </c>
      <c r="M116" s="67"/>
      <c r="N116" s="6"/>
      <c r="O116" s="10"/>
      <c r="P116" s="11"/>
      <c r="Q116" s="11"/>
      <c r="R116" s="11"/>
    </row>
    <row r="117" spans="1:18" s="7" customFormat="1" ht="15.75" customHeight="1">
      <c r="A117" s="58"/>
      <c r="B117" s="47"/>
      <c r="C117" s="44"/>
      <c r="D117" s="29" t="s">
        <v>7</v>
      </c>
      <c r="E117" s="101"/>
      <c r="F117" s="102"/>
      <c r="G117" s="101"/>
      <c r="H117" s="102"/>
      <c r="I117" s="101">
        <v>100</v>
      </c>
      <c r="J117" s="102">
        <v>400</v>
      </c>
      <c r="K117" s="101">
        <v>80</v>
      </c>
      <c r="L117" s="126">
        <v>400</v>
      </c>
      <c r="M117" s="67"/>
      <c r="N117" s="6"/>
      <c r="O117" s="10"/>
      <c r="P117" s="11"/>
      <c r="Q117" s="11"/>
      <c r="R117" s="11"/>
    </row>
    <row r="118" spans="1:18" s="7" customFormat="1" ht="15.75" customHeight="1">
      <c r="A118" s="58"/>
      <c r="B118" s="47"/>
      <c r="C118" s="44"/>
      <c r="D118" s="43" t="s">
        <v>109</v>
      </c>
      <c r="E118" s="101"/>
      <c r="F118" s="102">
        <v>15</v>
      </c>
      <c r="G118" s="101"/>
      <c r="H118" s="102"/>
      <c r="I118" s="101"/>
      <c r="J118" s="102"/>
      <c r="K118" s="101"/>
      <c r="L118" s="126"/>
      <c r="M118" s="67"/>
      <c r="N118" s="6"/>
      <c r="O118" s="10"/>
      <c r="P118" s="11"/>
      <c r="Q118" s="11"/>
      <c r="R118" s="11"/>
    </row>
    <row r="119" spans="1:18" s="7" customFormat="1" ht="15.75" customHeight="1">
      <c r="A119" s="58"/>
      <c r="B119" s="47"/>
      <c r="C119" s="44"/>
      <c r="D119" s="43" t="s">
        <v>55</v>
      </c>
      <c r="E119" s="101">
        <v>5</v>
      </c>
      <c r="F119" s="102"/>
      <c r="G119" s="101">
        <v>5</v>
      </c>
      <c r="H119" s="102"/>
      <c r="I119" s="101">
        <v>5</v>
      </c>
      <c r="J119" s="102"/>
      <c r="K119" s="101">
        <v>10</v>
      </c>
      <c r="L119" s="126"/>
      <c r="M119" s="67"/>
      <c r="N119" s="6"/>
      <c r="O119" s="10"/>
      <c r="P119" s="11"/>
      <c r="Q119" s="11"/>
      <c r="R119" s="11"/>
    </row>
    <row r="120" spans="1:18" s="7" customFormat="1" ht="15.75" customHeight="1">
      <c r="A120" s="58"/>
      <c r="B120" s="20"/>
      <c r="C120" s="44"/>
      <c r="D120" s="43" t="s">
        <v>65</v>
      </c>
      <c r="E120" s="101"/>
      <c r="F120" s="102"/>
      <c r="G120" s="101"/>
      <c r="H120" s="102"/>
      <c r="I120" s="101">
        <v>15</v>
      </c>
      <c r="J120" s="102"/>
      <c r="K120" s="101">
        <v>35</v>
      </c>
      <c r="L120" s="126"/>
      <c r="M120" s="67"/>
      <c r="N120" s="6"/>
      <c r="O120" s="10"/>
      <c r="P120" s="11"/>
      <c r="Q120" s="11"/>
      <c r="R120" s="11"/>
    </row>
    <row r="121" spans="1:18" s="7" customFormat="1" ht="15.75" customHeight="1">
      <c r="A121" s="58"/>
      <c r="B121" s="47"/>
      <c r="C121" s="44"/>
      <c r="D121" s="43" t="s">
        <v>56</v>
      </c>
      <c r="E121" s="101">
        <v>72.2</v>
      </c>
      <c r="F121" s="109"/>
      <c r="G121" s="101">
        <v>70</v>
      </c>
      <c r="H121" s="109"/>
      <c r="I121" s="101">
        <v>35</v>
      </c>
      <c r="J121" s="109"/>
      <c r="K121" s="101">
        <v>35</v>
      </c>
      <c r="L121" s="129"/>
      <c r="M121" s="67"/>
      <c r="N121" s="6"/>
      <c r="O121" s="10"/>
      <c r="P121" s="11"/>
      <c r="Q121" s="11"/>
      <c r="R121" s="11"/>
    </row>
    <row r="122" spans="1:13" ht="15.75" customHeight="1">
      <c r="A122" s="52" t="s">
        <v>0</v>
      </c>
      <c r="B122" s="59"/>
      <c r="C122" s="22"/>
      <c r="D122" s="22"/>
      <c r="E122" s="105">
        <f aca="true" t="shared" si="25" ref="E122:L122">SUM(E123+E153)</f>
        <v>702</v>
      </c>
      <c r="F122" s="106">
        <f t="shared" si="25"/>
        <v>0</v>
      </c>
      <c r="G122" s="105">
        <f t="shared" si="25"/>
        <v>919.9</v>
      </c>
      <c r="H122" s="106">
        <f t="shared" si="25"/>
        <v>586</v>
      </c>
      <c r="I122" s="105">
        <f t="shared" si="25"/>
        <v>822.5</v>
      </c>
      <c r="J122" s="106">
        <f t="shared" si="25"/>
        <v>865</v>
      </c>
      <c r="K122" s="130">
        <f t="shared" si="25"/>
        <v>728.6</v>
      </c>
      <c r="L122" s="121">
        <f t="shared" si="25"/>
        <v>839</v>
      </c>
      <c r="M122" s="6"/>
    </row>
    <row r="123" spans="1:15" s="5" customFormat="1" ht="15.75" customHeight="1">
      <c r="A123" s="56"/>
      <c r="B123" s="16" t="s">
        <v>1</v>
      </c>
      <c r="C123" s="16"/>
      <c r="D123" s="16"/>
      <c r="E123" s="103">
        <f>SUM(E124+E149+E151)</f>
        <v>462</v>
      </c>
      <c r="F123" s="107"/>
      <c r="G123" s="103">
        <f aca="true" t="shared" si="26" ref="G123:L123">SUM(G124+G149+G151)</f>
        <v>569.9</v>
      </c>
      <c r="H123" s="107">
        <f t="shared" si="26"/>
        <v>586</v>
      </c>
      <c r="I123" s="103">
        <f t="shared" si="26"/>
        <v>452.5</v>
      </c>
      <c r="J123" s="107">
        <f t="shared" si="26"/>
        <v>865</v>
      </c>
      <c r="K123" s="127">
        <f t="shared" si="26"/>
        <v>358.6</v>
      </c>
      <c r="L123" s="128">
        <f t="shared" si="26"/>
        <v>839</v>
      </c>
      <c r="M123" s="64"/>
      <c r="N123" s="65"/>
      <c r="O123" s="66"/>
    </row>
    <row r="124" spans="1:15" s="85" customFormat="1" ht="15" customHeight="1">
      <c r="A124" s="80"/>
      <c r="B124" s="81"/>
      <c r="C124" s="18" t="s">
        <v>2</v>
      </c>
      <c r="D124" s="19"/>
      <c r="E124" s="99">
        <f aca="true" t="shared" si="27" ref="E124:L124">SUM(E125:E148)</f>
        <v>367</v>
      </c>
      <c r="F124" s="100"/>
      <c r="G124" s="99">
        <f t="shared" si="27"/>
        <v>490.9</v>
      </c>
      <c r="H124" s="100">
        <f t="shared" si="27"/>
        <v>586</v>
      </c>
      <c r="I124" s="99">
        <f t="shared" si="27"/>
        <v>392.5</v>
      </c>
      <c r="J124" s="100">
        <f t="shared" si="27"/>
        <v>865</v>
      </c>
      <c r="K124" s="99">
        <f t="shared" si="27"/>
        <v>298.6</v>
      </c>
      <c r="L124" s="124">
        <f t="shared" si="27"/>
        <v>839</v>
      </c>
      <c r="M124" s="82"/>
      <c r="N124" s="83"/>
      <c r="O124" s="84"/>
    </row>
    <row r="125" spans="1:13" ht="15.75" customHeight="1">
      <c r="A125" s="53"/>
      <c r="B125" s="20"/>
      <c r="C125" s="44"/>
      <c r="D125" s="48" t="s">
        <v>57</v>
      </c>
      <c r="E125" s="101"/>
      <c r="F125" s="102"/>
      <c r="G125" s="101">
        <v>14</v>
      </c>
      <c r="H125" s="102"/>
      <c r="I125" s="101">
        <v>37</v>
      </c>
      <c r="J125" s="102"/>
      <c r="K125" s="101">
        <v>48</v>
      </c>
      <c r="L125" s="126"/>
      <c r="M125" s="67"/>
    </row>
    <row r="126" spans="1:13" ht="15.75" customHeight="1">
      <c r="A126" s="53"/>
      <c r="B126" s="20"/>
      <c r="C126" s="44"/>
      <c r="D126" s="48" t="s">
        <v>97</v>
      </c>
      <c r="E126" s="101">
        <v>5</v>
      </c>
      <c r="F126" s="102"/>
      <c r="G126" s="101">
        <v>59</v>
      </c>
      <c r="H126" s="102">
        <v>586</v>
      </c>
      <c r="I126" s="101">
        <v>97</v>
      </c>
      <c r="J126" s="102">
        <v>865</v>
      </c>
      <c r="K126" s="101">
        <v>94</v>
      </c>
      <c r="L126" s="126">
        <v>839</v>
      </c>
      <c r="M126" s="73"/>
    </row>
    <row r="127" spans="1:13" ht="15.75" customHeight="1">
      <c r="A127" s="53"/>
      <c r="B127" s="20"/>
      <c r="C127" s="44"/>
      <c r="D127" s="48" t="s">
        <v>29</v>
      </c>
      <c r="E127" s="101">
        <v>3</v>
      </c>
      <c r="F127" s="102"/>
      <c r="G127" s="101"/>
      <c r="H127" s="102"/>
      <c r="I127" s="101">
        <v>17.5</v>
      </c>
      <c r="J127" s="102"/>
      <c r="K127" s="101">
        <v>7.5</v>
      </c>
      <c r="L127" s="126"/>
      <c r="M127" s="67"/>
    </row>
    <row r="128" spans="1:13" ht="15.75" customHeight="1">
      <c r="A128" s="53"/>
      <c r="B128" s="20"/>
      <c r="C128" s="44"/>
      <c r="D128" s="48" t="s">
        <v>41</v>
      </c>
      <c r="E128" s="101"/>
      <c r="F128" s="102"/>
      <c r="G128" s="101"/>
      <c r="H128" s="102"/>
      <c r="I128" s="101">
        <v>30</v>
      </c>
      <c r="J128" s="102"/>
      <c r="K128" s="101">
        <v>50</v>
      </c>
      <c r="L128" s="126"/>
      <c r="M128" s="67"/>
    </row>
    <row r="129" spans="1:13" ht="15.75" customHeight="1">
      <c r="A129" s="53"/>
      <c r="B129" s="20"/>
      <c r="C129" s="44"/>
      <c r="D129" s="48" t="s">
        <v>98</v>
      </c>
      <c r="E129" s="101">
        <v>40</v>
      </c>
      <c r="F129" s="102"/>
      <c r="G129" s="101">
        <v>95</v>
      </c>
      <c r="H129" s="102"/>
      <c r="I129" s="101">
        <v>6</v>
      </c>
      <c r="J129" s="102"/>
      <c r="K129" s="101">
        <v>7.2</v>
      </c>
      <c r="L129" s="126"/>
      <c r="M129" s="67"/>
    </row>
    <row r="130" spans="1:13" ht="15.75" customHeight="1">
      <c r="A130" s="53"/>
      <c r="B130" s="20"/>
      <c r="C130" s="44"/>
      <c r="D130" s="48" t="s">
        <v>99</v>
      </c>
      <c r="E130" s="101">
        <v>12.5</v>
      </c>
      <c r="F130" s="102"/>
      <c r="G130" s="101">
        <v>22</v>
      </c>
      <c r="H130" s="102"/>
      <c r="I130" s="101">
        <v>10</v>
      </c>
      <c r="J130" s="102"/>
      <c r="K130" s="101"/>
      <c r="L130" s="126"/>
      <c r="M130" s="67"/>
    </row>
    <row r="131" spans="1:13" ht="15.75" customHeight="1">
      <c r="A131" s="53"/>
      <c r="B131" s="20"/>
      <c r="C131" s="44"/>
      <c r="D131" s="48" t="s">
        <v>100</v>
      </c>
      <c r="E131" s="101">
        <v>30</v>
      </c>
      <c r="F131" s="102"/>
      <c r="G131" s="101">
        <v>20</v>
      </c>
      <c r="H131" s="102"/>
      <c r="I131" s="101">
        <v>15</v>
      </c>
      <c r="J131" s="102"/>
      <c r="K131" s="101"/>
      <c r="L131" s="126"/>
      <c r="M131" s="67"/>
    </row>
    <row r="132" spans="1:13" ht="15.75" customHeight="1">
      <c r="A132" s="53"/>
      <c r="B132" s="20"/>
      <c r="C132" s="44"/>
      <c r="D132" s="48" t="s">
        <v>30</v>
      </c>
      <c r="E132" s="101">
        <v>10</v>
      </c>
      <c r="F132" s="102"/>
      <c r="G132" s="101">
        <v>12</v>
      </c>
      <c r="H132" s="102"/>
      <c r="I132" s="101">
        <v>25</v>
      </c>
      <c r="J132" s="102"/>
      <c r="K132" s="101">
        <v>3.6</v>
      </c>
      <c r="L132" s="126"/>
      <c r="M132" s="67"/>
    </row>
    <row r="133" spans="1:13" ht="15.75" customHeight="1">
      <c r="A133" s="53"/>
      <c r="B133" s="20"/>
      <c r="C133" s="44"/>
      <c r="D133" s="48" t="s">
        <v>31</v>
      </c>
      <c r="E133" s="101">
        <v>40</v>
      </c>
      <c r="F133" s="102"/>
      <c r="G133" s="101">
        <v>30</v>
      </c>
      <c r="H133" s="102"/>
      <c r="I133" s="101">
        <v>20</v>
      </c>
      <c r="J133" s="102"/>
      <c r="K133" s="101">
        <v>6.5</v>
      </c>
      <c r="L133" s="126"/>
      <c r="M133" s="67"/>
    </row>
    <row r="134" spans="1:13" ht="15.75" customHeight="1">
      <c r="A134" s="53"/>
      <c r="B134" s="20"/>
      <c r="C134" s="44"/>
      <c r="D134" s="48" t="s">
        <v>64</v>
      </c>
      <c r="E134" s="101"/>
      <c r="F134" s="102"/>
      <c r="G134" s="101">
        <v>15</v>
      </c>
      <c r="H134" s="102"/>
      <c r="I134" s="101">
        <v>25</v>
      </c>
      <c r="J134" s="102"/>
      <c r="K134" s="101">
        <v>7.4</v>
      </c>
      <c r="L134" s="126"/>
      <c r="M134" s="67"/>
    </row>
    <row r="135" spans="1:13" ht="15.75" customHeight="1">
      <c r="A135" s="53"/>
      <c r="B135" s="20"/>
      <c r="C135" s="44"/>
      <c r="D135" s="48" t="s">
        <v>10</v>
      </c>
      <c r="E135" s="101">
        <v>46</v>
      </c>
      <c r="F135" s="102"/>
      <c r="G135" s="101">
        <v>21</v>
      </c>
      <c r="H135" s="102"/>
      <c r="I135" s="101"/>
      <c r="J135" s="102"/>
      <c r="K135" s="101"/>
      <c r="L135" s="126"/>
      <c r="M135" s="67"/>
    </row>
    <row r="136" spans="1:13" ht="15.75" customHeight="1">
      <c r="A136" s="53"/>
      <c r="B136" s="20"/>
      <c r="C136" s="44"/>
      <c r="D136" s="47" t="s">
        <v>33</v>
      </c>
      <c r="E136" s="101"/>
      <c r="F136" s="102"/>
      <c r="G136" s="101"/>
      <c r="H136" s="102"/>
      <c r="I136" s="101"/>
      <c r="J136" s="102"/>
      <c r="K136" s="101">
        <v>7.4</v>
      </c>
      <c r="L136" s="126"/>
      <c r="M136" s="67"/>
    </row>
    <row r="137" spans="1:13" ht="15.75" customHeight="1">
      <c r="A137" s="53"/>
      <c r="B137" s="20"/>
      <c r="C137" s="44"/>
      <c r="D137" s="48" t="s">
        <v>37</v>
      </c>
      <c r="E137" s="101"/>
      <c r="F137" s="102"/>
      <c r="G137" s="101">
        <v>5</v>
      </c>
      <c r="H137" s="102"/>
      <c r="I137" s="101">
        <v>15</v>
      </c>
      <c r="J137" s="102"/>
      <c r="K137" s="101"/>
      <c r="L137" s="126"/>
      <c r="M137" s="67"/>
    </row>
    <row r="138" spans="1:13" ht="15.75" customHeight="1">
      <c r="A138" s="53"/>
      <c r="B138" s="20"/>
      <c r="C138" s="44"/>
      <c r="D138" s="48" t="s">
        <v>8</v>
      </c>
      <c r="E138" s="101">
        <v>28</v>
      </c>
      <c r="F138" s="102"/>
      <c r="G138" s="101">
        <v>83</v>
      </c>
      <c r="H138" s="102"/>
      <c r="I138" s="101">
        <v>20</v>
      </c>
      <c r="J138" s="102"/>
      <c r="K138" s="101">
        <v>17</v>
      </c>
      <c r="L138" s="126"/>
      <c r="M138" s="67"/>
    </row>
    <row r="139" spans="1:13" ht="15.75" customHeight="1">
      <c r="A139" s="53"/>
      <c r="B139" s="20"/>
      <c r="C139" s="44"/>
      <c r="D139" s="48" t="s">
        <v>58</v>
      </c>
      <c r="E139" s="101">
        <v>26</v>
      </c>
      <c r="F139" s="102"/>
      <c r="G139" s="101"/>
      <c r="H139" s="102"/>
      <c r="I139" s="101"/>
      <c r="J139" s="102"/>
      <c r="K139" s="101"/>
      <c r="L139" s="126"/>
      <c r="M139" s="67"/>
    </row>
    <row r="140" spans="1:13" ht="15.75" customHeight="1">
      <c r="A140" s="53"/>
      <c r="B140" s="20"/>
      <c r="C140" s="44"/>
      <c r="D140" s="48" t="s">
        <v>32</v>
      </c>
      <c r="E140" s="101">
        <v>4.5</v>
      </c>
      <c r="F140" s="102"/>
      <c r="G140" s="101"/>
      <c r="H140" s="102"/>
      <c r="I140" s="101"/>
      <c r="J140" s="102"/>
      <c r="K140" s="101"/>
      <c r="L140" s="126"/>
      <c r="M140" s="67"/>
    </row>
    <row r="141" spans="1:13" ht="15.75" customHeight="1">
      <c r="A141" s="53"/>
      <c r="B141" s="20"/>
      <c r="C141" s="44"/>
      <c r="D141" s="48" t="s">
        <v>59</v>
      </c>
      <c r="E141" s="101"/>
      <c r="F141" s="102"/>
      <c r="G141" s="101">
        <v>5</v>
      </c>
      <c r="H141" s="102"/>
      <c r="I141" s="101">
        <v>25</v>
      </c>
      <c r="J141" s="102"/>
      <c r="K141" s="101"/>
      <c r="L141" s="126"/>
      <c r="M141" s="67"/>
    </row>
    <row r="142" spans="1:13" ht="15.75" customHeight="1">
      <c r="A142" s="53"/>
      <c r="B142" s="20"/>
      <c r="C142" s="44"/>
      <c r="D142" s="48" t="s">
        <v>60</v>
      </c>
      <c r="E142" s="101"/>
      <c r="F142" s="102"/>
      <c r="G142" s="101">
        <v>6.5</v>
      </c>
      <c r="H142" s="102"/>
      <c r="I142" s="101"/>
      <c r="J142" s="102"/>
      <c r="K142" s="101"/>
      <c r="L142" s="126"/>
      <c r="M142" s="67"/>
    </row>
    <row r="143" spans="1:13" ht="15.75" customHeight="1">
      <c r="A143" s="53"/>
      <c r="B143" s="20"/>
      <c r="C143" s="44"/>
      <c r="D143" s="48" t="s">
        <v>61</v>
      </c>
      <c r="E143" s="101"/>
      <c r="F143" s="102"/>
      <c r="G143" s="101">
        <v>5</v>
      </c>
      <c r="H143" s="102"/>
      <c r="I143" s="101"/>
      <c r="J143" s="102"/>
      <c r="K143" s="101"/>
      <c r="L143" s="126"/>
      <c r="M143" s="67"/>
    </row>
    <row r="144" spans="1:13" ht="15.75" customHeight="1">
      <c r="A144" s="53"/>
      <c r="B144" s="20"/>
      <c r="C144" s="44"/>
      <c r="D144" s="48" t="s">
        <v>62</v>
      </c>
      <c r="E144" s="101"/>
      <c r="F144" s="102"/>
      <c r="G144" s="101">
        <v>9</v>
      </c>
      <c r="H144" s="102"/>
      <c r="I144" s="101"/>
      <c r="J144" s="102"/>
      <c r="K144" s="101"/>
      <c r="L144" s="126"/>
      <c r="M144" s="67"/>
    </row>
    <row r="145" spans="1:13" ht="15.75" customHeight="1">
      <c r="A145" s="53"/>
      <c r="B145" s="20"/>
      <c r="C145" s="44"/>
      <c r="D145" s="48" t="s">
        <v>101</v>
      </c>
      <c r="E145" s="101">
        <v>2</v>
      </c>
      <c r="F145" s="102"/>
      <c r="G145" s="101">
        <v>13.4</v>
      </c>
      <c r="H145" s="102"/>
      <c r="I145" s="101"/>
      <c r="J145" s="102"/>
      <c r="K145" s="101"/>
      <c r="L145" s="126"/>
      <c r="M145" s="67"/>
    </row>
    <row r="146" spans="1:13" ht="15.75" customHeight="1">
      <c r="A146" s="53"/>
      <c r="B146" s="20"/>
      <c r="C146" s="44"/>
      <c r="D146" s="48" t="s">
        <v>102</v>
      </c>
      <c r="E146" s="101"/>
      <c r="F146" s="102"/>
      <c r="G146" s="101">
        <v>36</v>
      </c>
      <c r="H146" s="102"/>
      <c r="I146" s="101"/>
      <c r="J146" s="102"/>
      <c r="K146" s="101"/>
      <c r="L146" s="126"/>
      <c r="M146" s="67"/>
    </row>
    <row r="147" spans="1:13" ht="15.75" customHeight="1">
      <c r="A147" s="53"/>
      <c r="B147" s="20"/>
      <c r="C147" s="44"/>
      <c r="D147" s="48" t="s">
        <v>63</v>
      </c>
      <c r="E147" s="101">
        <v>6</v>
      </c>
      <c r="F147" s="102"/>
      <c r="G147" s="101"/>
      <c r="H147" s="102"/>
      <c r="I147" s="101"/>
      <c r="J147" s="102"/>
      <c r="K147" s="101"/>
      <c r="L147" s="126"/>
      <c r="M147" s="67"/>
    </row>
    <row r="148" spans="1:13" ht="15.75" customHeight="1">
      <c r="A148" s="53"/>
      <c r="B148" s="20"/>
      <c r="C148" s="44"/>
      <c r="D148" s="48" t="s">
        <v>56</v>
      </c>
      <c r="E148" s="110">
        <v>114</v>
      </c>
      <c r="F148" s="102"/>
      <c r="G148" s="110">
        <v>40</v>
      </c>
      <c r="H148" s="102"/>
      <c r="I148" s="110">
        <v>50</v>
      </c>
      <c r="J148" s="102"/>
      <c r="K148" s="101">
        <v>50</v>
      </c>
      <c r="L148" s="126"/>
      <c r="M148" s="67"/>
    </row>
    <row r="149" spans="1:15" s="85" customFormat="1" ht="15" customHeight="1">
      <c r="A149" s="80"/>
      <c r="B149" s="81"/>
      <c r="C149" s="18" t="s">
        <v>3</v>
      </c>
      <c r="D149" s="19"/>
      <c r="E149" s="99">
        <f>SUM(E150)</f>
        <v>80</v>
      </c>
      <c r="F149" s="100"/>
      <c r="G149" s="99">
        <f>SUM(G150)</f>
        <v>60</v>
      </c>
      <c r="H149" s="100"/>
      <c r="I149" s="99">
        <f>SUM(I150)</f>
        <v>60</v>
      </c>
      <c r="J149" s="100"/>
      <c r="K149" s="99">
        <f>SUM(K150)</f>
        <v>60</v>
      </c>
      <c r="L149" s="124"/>
      <c r="M149" s="82"/>
      <c r="N149" s="83"/>
      <c r="O149" s="84"/>
    </row>
    <row r="150" spans="1:15" s="5" customFormat="1" ht="15.75" customHeight="1">
      <c r="A150" s="56"/>
      <c r="B150" s="40"/>
      <c r="C150" s="40"/>
      <c r="D150" s="49" t="s">
        <v>38</v>
      </c>
      <c r="E150" s="101">
        <v>80</v>
      </c>
      <c r="F150" s="102"/>
      <c r="G150" s="101">
        <v>60</v>
      </c>
      <c r="H150" s="102"/>
      <c r="I150" s="101">
        <v>60</v>
      </c>
      <c r="J150" s="102"/>
      <c r="K150" s="101">
        <v>60</v>
      </c>
      <c r="L150" s="126"/>
      <c r="M150" s="64"/>
      <c r="N150" s="65"/>
      <c r="O150" s="66"/>
    </row>
    <row r="151" spans="1:15" s="85" customFormat="1" ht="15" customHeight="1">
      <c r="A151" s="80"/>
      <c r="B151" s="81"/>
      <c r="C151" s="18" t="s">
        <v>4</v>
      </c>
      <c r="D151" s="19"/>
      <c r="E151" s="99">
        <f>+E152</f>
        <v>15</v>
      </c>
      <c r="F151" s="100"/>
      <c r="G151" s="99">
        <f>+G152</f>
        <v>19</v>
      </c>
      <c r="H151" s="100"/>
      <c r="I151" s="99"/>
      <c r="J151" s="100"/>
      <c r="K151" s="99"/>
      <c r="L151" s="124"/>
      <c r="M151" s="82"/>
      <c r="N151" s="83"/>
      <c r="O151" s="84"/>
    </row>
    <row r="152" spans="1:15" s="5" customFormat="1" ht="15.75" customHeight="1">
      <c r="A152" s="56"/>
      <c r="B152" s="40"/>
      <c r="C152" s="40"/>
      <c r="D152" s="39" t="s">
        <v>81</v>
      </c>
      <c r="E152" s="101">
        <v>15</v>
      </c>
      <c r="F152" s="102"/>
      <c r="G152" s="101">
        <v>19</v>
      </c>
      <c r="H152" s="102"/>
      <c r="I152" s="101"/>
      <c r="J152" s="102"/>
      <c r="K152" s="101"/>
      <c r="L152" s="126"/>
      <c r="M152" s="64"/>
      <c r="N152" s="65"/>
      <c r="O152" s="66"/>
    </row>
    <row r="153" spans="1:15" s="5" customFormat="1" ht="15.75" customHeight="1">
      <c r="A153" s="56"/>
      <c r="B153" s="16" t="s">
        <v>5</v>
      </c>
      <c r="C153" s="16"/>
      <c r="D153" s="16"/>
      <c r="E153" s="103">
        <f>SUM(E154+E156)</f>
        <v>240</v>
      </c>
      <c r="F153" s="107"/>
      <c r="G153" s="103">
        <f>SUM(G154+G156)</f>
        <v>350</v>
      </c>
      <c r="H153" s="107"/>
      <c r="I153" s="103">
        <f>SUM(I154+I156)</f>
        <v>370</v>
      </c>
      <c r="J153" s="107"/>
      <c r="K153" s="127">
        <f>SUM(K154+K156)</f>
        <v>370</v>
      </c>
      <c r="L153" s="128"/>
      <c r="M153" s="64"/>
      <c r="N153" s="65"/>
      <c r="O153" s="66"/>
    </row>
    <row r="154" spans="1:15" s="85" customFormat="1" ht="15" customHeight="1">
      <c r="A154" s="80"/>
      <c r="B154" s="81"/>
      <c r="C154" s="18" t="s">
        <v>89</v>
      </c>
      <c r="D154" s="19"/>
      <c r="E154" s="99">
        <f>+E155</f>
        <v>40</v>
      </c>
      <c r="F154" s="100"/>
      <c r="G154" s="99">
        <f>+G155</f>
        <v>50</v>
      </c>
      <c r="H154" s="100"/>
      <c r="I154" s="99">
        <f>+I155</f>
        <v>70</v>
      </c>
      <c r="J154" s="100"/>
      <c r="K154" s="99">
        <f>+K155</f>
        <v>70</v>
      </c>
      <c r="L154" s="124"/>
      <c r="M154" s="82"/>
      <c r="N154" s="83"/>
      <c r="O154" s="84"/>
    </row>
    <row r="155" spans="1:15" s="4" customFormat="1" ht="15.75" customHeight="1">
      <c r="A155" s="57"/>
      <c r="B155" s="50"/>
      <c r="C155" s="50"/>
      <c r="D155" s="47" t="s">
        <v>90</v>
      </c>
      <c r="E155" s="101">
        <v>40</v>
      </c>
      <c r="F155" s="102"/>
      <c r="G155" s="101">
        <v>50</v>
      </c>
      <c r="H155" s="102"/>
      <c r="I155" s="101">
        <v>70</v>
      </c>
      <c r="J155" s="102"/>
      <c r="K155" s="101">
        <v>70</v>
      </c>
      <c r="L155" s="124"/>
      <c r="M155" s="68"/>
      <c r="N155" s="69"/>
      <c r="O155" s="63"/>
    </row>
    <row r="156" spans="1:15" s="85" customFormat="1" ht="15" customHeight="1">
      <c r="A156" s="80"/>
      <c r="B156" s="81"/>
      <c r="C156" s="18" t="s">
        <v>6</v>
      </c>
      <c r="D156" s="19"/>
      <c r="E156" s="99">
        <f>+E157</f>
        <v>200</v>
      </c>
      <c r="F156" s="100"/>
      <c r="G156" s="99">
        <f>+G157</f>
        <v>300</v>
      </c>
      <c r="H156" s="100"/>
      <c r="I156" s="99">
        <f>+I157</f>
        <v>300</v>
      </c>
      <c r="J156" s="100"/>
      <c r="K156" s="99">
        <f>+K157</f>
        <v>300</v>
      </c>
      <c r="L156" s="124"/>
      <c r="M156" s="82"/>
      <c r="N156" s="83"/>
      <c r="O156" s="84"/>
    </row>
    <row r="157" spans="1:13" ht="15.75" customHeight="1" thickBot="1">
      <c r="A157" s="185"/>
      <c r="B157" s="186"/>
      <c r="C157" s="187"/>
      <c r="D157" s="188" t="s">
        <v>88</v>
      </c>
      <c r="E157" s="173">
        <v>200</v>
      </c>
      <c r="F157" s="174"/>
      <c r="G157" s="173">
        <v>300</v>
      </c>
      <c r="H157" s="174"/>
      <c r="I157" s="173">
        <v>300</v>
      </c>
      <c r="J157" s="174"/>
      <c r="K157" s="173">
        <v>300</v>
      </c>
      <c r="L157" s="175"/>
      <c r="M157" s="70"/>
    </row>
    <row r="158" spans="2:16" s="2" customFormat="1" ht="48" customHeight="1" thickBot="1" thickTop="1">
      <c r="B158" s="1"/>
      <c r="C158" s="1"/>
      <c r="D158" s="1"/>
      <c r="E158" s="169"/>
      <c r="F158" s="169"/>
      <c r="G158" s="169"/>
      <c r="H158" s="169"/>
      <c r="I158" s="169"/>
      <c r="J158" s="169"/>
      <c r="K158" s="169"/>
      <c r="L158" s="169"/>
      <c r="M158" s="55"/>
      <c r="N158" s="55"/>
      <c r="O158" s="55"/>
      <c r="P158" s="55"/>
    </row>
    <row r="159" spans="1:15" s="184" customFormat="1" ht="48" customHeight="1" thickTop="1">
      <c r="A159" s="335" t="s">
        <v>175</v>
      </c>
      <c r="B159" s="336"/>
      <c r="C159" s="336"/>
      <c r="D159" s="336"/>
      <c r="E159" s="180">
        <f>+E160+E167</f>
        <v>244.5</v>
      </c>
      <c r="F159" s="180">
        <f aca="true" t="shared" si="28" ref="F159:L159">+F160+F167</f>
        <v>187.5</v>
      </c>
      <c r="G159" s="180">
        <f t="shared" si="28"/>
        <v>269</v>
      </c>
      <c r="H159" s="180">
        <f t="shared" si="28"/>
        <v>213</v>
      </c>
      <c r="I159" s="180">
        <f t="shared" si="28"/>
        <v>206</v>
      </c>
      <c r="J159" s="180">
        <f t="shared" si="28"/>
        <v>355</v>
      </c>
      <c r="K159" s="180">
        <f t="shared" si="28"/>
        <v>181</v>
      </c>
      <c r="L159" s="181">
        <f t="shared" si="28"/>
        <v>100</v>
      </c>
      <c r="M159" s="182"/>
      <c r="N159" s="183"/>
      <c r="O159" s="183"/>
    </row>
    <row r="160" spans="1:16" ht="15.75" customHeight="1">
      <c r="A160" s="60" t="s">
        <v>13</v>
      </c>
      <c r="B160" s="59"/>
      <c r="C160" s="61"/>
      <c r="D160" s="61"/>
      <c r="E160" s="111">
        <f>+E161</f>
        <v>43</v>
      </c>
      <c r="F160" s="112">
        <f>SUM(F164+F162)</f>
        <v>0</v>
      </c>
      <c r="G160" s="111">
        <f>SUM(G164+G162)</f>
        <v>40</v>
      </c>
      <c r="H160" s="112">
        <f>SUM(H164+H161)</f>
        <v>0</v>
      </c>
      <c r="I160" s="111">
        <f>SUM(I164+I162)</f>
        <v>75</v>
      </c>
      <c r="J160" s="112">
        <f>SUM(J161+J164)</f>
        <v>0</v>
      </c>
      <c r="K160" s="131">
        <f>SUM(K164+K162)</f>
        <v>75</v>
      </c>
      <c r="L160" s="132">
        <f>SUM(L164+L161)</f>
        <v>0</v>
      </c>
      <c r="M160" s="74"/>
      <c r="N160" s="74"/>
      <c r="P160" s="10"/>
    </row>
    <row r="161" spans="1:16" s="5" customFormat="1" ht="15.75" customHeight="1">
      <c r="A161" s="56"/>
      <c r="B161" s="26" t="s">
        <v>14</v>
      </c>
      <c r="C161" s="26"/>
      <c r="D161" s="26"/>
      <c r="E161" s="113">
        <f>SUM(E164+E162)</f>
        <v>43</v>
      </c>
      <c r="F161" s="114">
        <f>SUM(F164+F162)</f>
        <v>0</v>
      </c>
      <c r="G161" s="113">
        <f>SUM(G164+G162)</f>
        <v>40</v>
      </c>
      <c r="H161" s="114">
        <f>SUM(H164+H162)</f>
        <v>0</v>
      </c>
      <c r="I161" s="113">
        <f>SUM(I164+I162)</f>
        <v>75</v>
      </c>
      <c r="J161" s="114">
        <f>SUM(J162+J164)</f>
        <v>0</v>
      </c>
      <c r="K161" s="133">
        <f>SUM(K164+K162)</f>
        <v>75</v>
      </c>
      <c r="L161" s="134">
        <f>SUM(L162+L164)</f>
        <v>0</v>
      </c>
      <c r="M161" s="75"/>
      <c r="N161" s="76"/>
      <c r="O161" s="66"/>
      <c r="P161" s="66"/>
    </row>
    <row r="162" spans="1:15" s="85" customFormat="1" ht="15" customHeight="1">
      <c r="A162" s="80"/>
      <c r="B162" s="81"/>
      <c r="C162" s="18" t="s">
        <v>15</v>
      </c>
      <c r="D162" s="19"/>
      <c r="E162" s="99">
        <f>+E163</f>
        <v>30</v>
      </c>
      <c r="F162" s="100"/>
      <c r="G162" s="99">
        <f>+G163</f>
        <v>30</v>
      </c>
      <c r="H162" s="100"/>
      <c r="I162" s="99">
        <f>+I163</f>
        <v>45</v>
      </c>
      <c r="J162" s="100"/>
      <c r="K162" s="99">
        <f>+K163</f>
        <v>45</v>
      </c>
      <c r="L162" s="124"/>
      <c r="M162" s="82"/>
      <c r="N162" s="83"/>
      <c r="O162" s="84"/>
    </row>
    <row r="163" spans="1:18" ht="15.75" customHeight="1">
      <c r="A163" s="53"/>
      <c r="B163" s="20"/>
      <c r="C163" s="20"/>
      <c r="D163" s="29" t="s">
        <v>25</v>
      </c>
      <c r="E163" s="101">
        <v>30</v>
      </c>
      <c r="F163" s="115"/>
      <c r="G163" s="101">
        <v>30</v>
      </c>
      <c r="H163" s="115"/>
      <c r="I163" s="101">
        <v>45</v>
      </c>
      <c r="J163" s="115"/>
      <c r="K163" s="101">
        <v>45</v>
      </c>
      <c r="L163" s="135"/>
      <c r="M163" s="71"/>
      <c r="N163" s="71"/>
      <c r="O163" s="67"/>
      <c r="P163" s="67"/>
      <c r="Q163" s="77"/>
      <c r="R163" s="3"/>
    </row>
    <row r="164" spans="1:15" s="85" customFormat="1" ht="15" customHeight="1">
      <c r="A164" s="80"/>
      <c r="B164" s="81"/>
      <c r="C164" s="18" t="s">
        <v>16</v>
      </c>
      <c r="D164" s="19"/>
      <c r="E164" s="99">
        <f>SUM(E165:E166)</f>
        <v>13</v>
      </c>
      <c r="F164" s="100"/>
      <c r="G164" s="99">
        <f>SUM(G165:G166)</f>
        <v>10</v>
      </c>
      <c r="H164" s="100"/>
      <c r="I164" s="99">
        <f>SUM(I165:I166)</f>
        <v>30</v>
      </c>
      <c r="J164" s="100"/>
      <c r="K164" s="99">
        <f>SUM(K165:K166)</f>
        <v>30</v>
      </c>
      <c r="L164" s="124"/>
      <c r="M164" s="82"/>
      <c r="N164" s="83"/>
      <c r="O164" s="84"/>
    </row>
    <row r="165" spans="1:17" ht="15.75" customHeight="1">
      <c r="A165" s="53"/>
      <c r="B165" s="20"/>
      <c r="C165" s="20"/>
      <c r="D165" s="29" t="s">
        <v>113</v>
      </c>
      <c r="E165" s="101">
        <v>13</v>
      </c>
      <c r="F165" s="115"/>
      <c r="G165" s="101">
        <v>10</v>
      </c>
      <c r="H165" s="115"/>
      <c r="I165" s="101">
        <v>30</v>
      </c>
      <c r="J165" s="115"/>
      <c r="K165" s="101">
        <v>30</v>
      </c>
      <c r="L165" s="135"/>
      <c r="M165" s="71"/>
      <c r="N165" s="71"/>
      <c r="O165" s="67"/>
      <c r="P165" s="67"/>
      <c r="Q165" s="77"/>
    </row>
    <row r="166" spans="1:17" ht="15.75" customHeight="1">
      <c r="A166" s="53"/>
      <c r="B166" s="20"/>
      <c r="C166" s="20"/>
      <c r="D166" s="30" t="s">
        <v>114</v>
      </c>
      <c r="E166" s="101"/>
      <c r="F166" s="115"/>
      <c r="G166" s="101"/>
      <c r="H166" s="115"/>
      <c r="I166" s="101"/>
      <c r="J166" s="115"/>
      <c r="K166" s="101"/>
      <c r="L166" s="135"/>
      <c r="M166" s="71"/>
      <c r="N166" s="71"/>
      <c r="O166" s="67"/>
      <c r="P166" s="67"/>
      <c r="Q166" s="77"/>
    </row>
    <row r="167" spans="1:16" ht="15.75" customHeight="1">
      <c r="A167" s="52" t="s">
        <v>115</v>
      </c>
      <c r="B167" s="59"/>
      <c r="C167" s="22"/>
      <c r="D167" s="22"/>
      <c r="E167" s="105">
        <f aca="true" t="shared" si="29" ref="E167:L167">SUM(E177+E168)</f>
        <v>201.5</v>
      </c>
      <c r="F167" s="106">
        <f t="shared" si="29"/>
        <v>187.5</v>
      </c>
      <c r="G167" s="105">
        <f t="shared" si="29"/>
        <v>229</v>
      </c>
      <c r="H167" s="106">
        <f t="shared" si="29"/>
        <v>213</v>
      </c>
      <c r="I167" s="105">
        <f t="shared" si="29"/>
        <v>131</v>
      </c>
      <c r="J167" s="106">
        <f t="shared" si="29"/>
        <v>355</v>
      </c>
      <c r="K167" s="130">
        <f t="shared" si="29"/>
        <v>106</v>
      </c>
      <c r="L167" s="121">
        <f t="shared" si="29"/>
        <v>100</v>
      </c>
      <c r="M167" s="74"/>
      <c r="N167" s="74"/>
      <c r="P167" s="10"/>
    </row>
    <row r="168" spans="1:16" s="5" customFormat="1" ht="15.75" customHeight="1">
      <c r="A168" s="56"/>
      <c r="B168" s="16" t="s">
        <v>116</v>
      </c>
      <c r="C168" s="16"/>
      <c r="D168" s="16"/>
      <c r="E168" s="103">
        <f aca="true" t="shared" si="30" ref="E168:L168">SUM(E169)</f>
        <v>181.5</v>
      </c>
      <c r="F168" s="107">
        <f t="shared" si="30"/>
        <v>153.5</v>
      </c>
      <c r="G168" s="103">
        <f t="shared" si="30"/>
        <v>219</v>
      </c>
      <c r="H168" s="107">
        <f t="shared" si="30"/>
        <v>206</v>
      </c>
      <c r="I168" s="103">
        <f t="shared" si="30"/>
        <v>126</v>
      </c>
      <c r="J168" s="107">
        <f t="shared" si="30"/>
        <v>355</v>
      </c>
      <c r="K168" s="127">
        <f t="shared" si="30"/>
        <v>101</v>
      </c>
      <c r="L168" s="128">
        <f t="shared" si="30"/>
        <v>100</v>
      </c>
      <c r="M168" s="75"/>
      <c r="N168" s="76"/>
      <c r="O168" s="66"/>
      <c r="P168" s="66"/>
    </row>
    <row r="169" spans="1:15" s="85" customFormat="1" ht="15" customHeight="1">
      <c r="A169" s="80"/>
      <c r="B169" s="81"/>
      <c r="C169" s="18" t="s">
        <v>117</v>
      </c>
      <c r="D169" s="19"/>
      <c r="E169" s="99">
        <f aca="true" t="shared" si="31" ref="E169:L169">SUM(E170:E176)</f>
        <v>181.5</v>
      </c>
      <c r="F169" s="100">
        <f t="shared" si="31"/>
        <v>153.5</v>
      </c>
      <c r="G169" s="99">
        <f t="shared" si="31"/>
        <v>219</v>
      </c>
      <c r="H169" s="100">
        <f t="shared" si="31"/>
        <v>206</v>
      </c>
      <c r="I169" s="99">
        <f t="shared" si="31"/>
        <v>126</v>
      </c>
      <c r="J169" s="100">
        <f t="shared" si="31"/>
        <v>355</v>
      </c>
      <c r="K169" s="99">
        <f t="shared" si="31"/>
        <v>101</v>
      </c>
      <c r="L169" s="124">
        <f t="shared" si="31"/>
        <v>100</v>
      </c>
      <c r="M169" s="82"/>
      <c r="N169" s="83"/>
      <c r="O169" s="84"/>
    </row>
    <row r="170" spans="1:17" ht="15.75" customHeight="1">
      <c r="A170" s="53"/>
      <c r="B170" s="20"/>
      <c r="C170" s="20"/>
      <c r="D170" s="29" t="s">
        <v>118</v>
      </c>
      <c r="E170" s="101">
        <v>22</v>
      </c>
      <c r="F170" s="115">
        <v>22</v>
      </c>
      <c r="G170" s="101"/>
      <c r="H170" s="115"/>
      <c r="I170" s="101"/>
      <c r="J170" s="115"/>
      <c r="K170" s="101"/>
      <c r="L170" s="135"/>
      <c r="M170" s="71"/>
      <c r="N170" s="71"/>
      <c r="O170" s="67"/>
      <c r="P170" s="67"/>
      <c r="Q170" s="77"/>
    </row>
    <row r="171" spans="1:17" ht="15.75" customHeight="1">
      <c r="A171" s="53"/>
      <c r="B171" s="20"/>
      <c r="C171" s="20"/>
      <c r="D171" s="29" t="s">
        <v>119</v>
      </c>
      <c r="E171" s="101">
        <v>20</v>
      </c>
      <c r="F171" s="115"/>
      <c r="G171" s="101">
        <v>140</v>
      </c>
      <c r="H171" s="115">
        <v>140</v>
      </c>
      <c r="I171" s="101">
        <v>45</v>
      </c>
      <c r="J171" s="115">
        <v>255</v>
      </c>
      <c r="K171" s="101">
        <v>20</v>
      </c>
      <c r="L171" s="135"/>
      <c r="M171" s="71"/>
      <c r="N171" s="71"/>
      <c r="O171" s="67"/>
      <c r="P171" s="67"/>
      <c r="Q171" s="77"/>
    </row>
    <row r="172" spans="1:17" ht="15.75" customHeight="1">
      <c r="A172" s="53"/>
      <c r="B172" s="20"/>
      <c r="C172" s="20"/>
      <c r="D172" s="31" t="s">
        <v>120</v>
      </c>
      <c r="E172" s="101">
        <v>8</v>
      </c>
      <c r="F172" s="115">
        <v>30</v>
      </c>
      <c r="G172" s="101">
        <v>6</v>
      </c>
      <c r="H172" s="115">
        <v>30</v>
      </c>
      <c r="I172" s="101">
        <v>6</v>
      </c>
      <c r="J172" s="115">
        <v>30</v>
      </c>
      <c r="K172" s="101">
        <v>6</v>
      </c>
      <c r="L172" s="135">
        <v>30</v>
      </c>
      <c r="M172" s="71"/>
      <c r="N172" s="71"/>
      <c r="O172" s="78"/>
      <c r="P172" s="78"/>
      <c r="Q172" s="77"/>
    </row>
    <row r="173" spans="1:17" ht="15.75" customHeight="1">
      <c r="A173" s="53"/>
      <c r="B173" s="20"/>
      <c r="C173" s="20"/>
      <c r="D173" s="29" t="s">
        <v>121</v>
      </c>
      <c r="E173" s="101">
        <v>36</v>
      </c>
      <c r="F173" s="115"/>
      <c r="G173" s="101">
        <v>40</v>
      </c>
      <c r="H173" s="115"/>
      <c r="I173" s="101">
        <v>40</v>
      </c>
      <c r="J173" s="115"/>
      <c r="K173" s="101">
        <v>40</v>
      </c>
      <c r="L173" s="135"/>
      <c r="M173" s="71"/>
      <c r="N173" s="71"/>
      <c r="O173" s="67"/>
      <c r="P173" s="67"/>
      <c r="Q173" s="77"/>
    </row>
    <row r="174" spans="1:17" ht="15.75" customHeight="1">
      <c r="A174" s="53"/>
      <c r="B174" s="20"/>
      <c r="C174" s="20"/>
      <c r="D174" s="31" t="s">
        <v>122</v>
      </c>
      <c r="E174" s="101">
        <v>25</v>
      </c>
      <c r="F174" s="115">
        <v>34</v>
      </c>
      <c r="G174" s="101">
        <v>28</v>
      </c>
      <c r="H174" s="115">
        <v>36</v>
      </c>
      <c r="I174" s="101">
        <v>30</v>
      </c>
      <c r="J174" s="115">
        <v>70</v>
      </c>
      <c r="K174" s="101">
        <v>30</v>
      </c>
      <c r="L174" s="135">
        <v>70</v>
      </c>
      <c r="M174" s="71"/>
      <c r="N174" s="71"/>
      <c r="O174" s="78"/>
      <c r="P174" s="78"/>
      <c r="Q174" s="77"/>
    </row>
    <row r="175" spans="1:17" ht="15.75" customHeight="1">
      <c r="A175" s="53"/>
      <c r="B175" s="13"/>
      <c r="C175" s="13"/>
      <c r="D175" s="32" t="s">
        <v>123</v>
      </c>
      <c r="E175" s="101">
        <v>17.5</v>
      </c>
      <c r="F175" s="115">
        <v>52.5</v>
      </c>
      <c r="G175" s="101"/>
      <c r="H175" s="115"/>
      <c r="I175" s="101"/>
      <c r="J175" s="115"/>
      <c r="K175" s="101"/>
      <c r="L175" s="135"/>
      <c r="M175" s="71"/>
      <c r="N175" s="71"/>
      <c r="O175" s="78"/>
      <c r="P175" s="78"/>
      <c r="Q175" s="77"/>
    </row>
    <row r="176" spans="1:17" ht="15.75" customHeight="1">
      <c r="A176" s="53"/>
      <c r="B176" s="13"/>
      <c r="C176" s="13"/>
      <c r="D176" s="32" t="s">
        <v>124</v>
      </c>
      <c r="E176" s="101">
        <v>53</v>
      </c>
      <c r="F176" s="115">
        <v>15</v>
      </c>
      <c r="G176" s="101">
        <v>5</v>
      </c>
      <c r="H176" s="115"/>
      <c r="I176" s="101">
        <v>5</v>
      </c>
      <c r="J176" s="115"/>
      <c r="K176" s="101">
        <v>5</v>
      </c>
      <c r="L176" s="135"/>
      <c r="M176" s="71"/>
      <c r="N176" s="71"/>
      <c r="O176" s="78"/>
      <c r="P176" s="78"/>
      <c r="Q176" s="77"/>
    </row>
    <row r="177" spans="1:16" s="5" customFormat="1" ht="15.75" customHeight="1">
      <c r="A177" s="56"/>
      <c r="B177" s="16" t="s">
        <v>125</v>
      </c>
      <c r="C177" s="16"/>
      <c r="D177" s="16"/>
      <c r="E177" s="103">
        <f>+E179</f>
        <v>20</v>
      </c>
      <c r="F177" s="107">
        <f>+F179</f>
        <v>34</v>
      </c>
      <c r="G177" s="103">
        <f>+G179</f>
        <v>10</v>
      </c>
      <c r="H177" s="107">
        <f>SUM(H178)</f>
        <v>7</v>
      </c>
      <c r="I177" s="103">
        <f>SUM(I178)</f>
        <v>5</v>
      </c>
      <c r="J177" s="107">
        <f>SUM(J178)</f>
        <v>0</v>
      </c>
      <c r="K177" s="127">
        <f>SUM(K178)</f>
        <v>5</v>
      </c>
      <c r="L177" s="128">
        <f>SUM(L178)</f>
        <v>0</v>
      </c>
      <c r="M177" s="75"/>
      <c r="N177" s="76"/>
      <c r="O177" s="66"/>
      <c r="P177" s="66"/>
    </row>
    <row r="178" spans="1:15" s="85" customFormat="1" ht="15" customHeight="1">
      <c r="A178" s="80"/>
      <c r="B178" s="81"/>
      <c r="C178" s="18" t="s">
        <v>126</v>
      </c>
      <c r="D178" s="19"/>
      <c r="E178" s="99">
        <f>+E179</f>
        <v>20</v>
      </c>
      <c r="F178" s="99">
        <f aca="true" t="shared" si="32" ref="F178:L178">+F179</f>
        <v>34</v>
      </c>
      <c r="G178" s="99">
        <f t="shared" si="32"/>
        <v>10</v>
      </c>
      <c r="H178" s="99">
        <f t="shared" si="32"/>
        <v>7</v>
      </c>
      <c r="I178" s="99">
        <f t="shared" si="32"/>
        <v>5</v>
      </c>
      <c r="J178" s="99">
        <f t="shared" si="32"/>
        <v>0</v>
      </c>
      <c r="K178" s="99">
        <f t="shared" si="32"/>
        <v>5</v>
      </c>
      <c r="L178" s="124">
        <f t="shared" si="32"/>
        <v>0</v>
      </c>
      <c r="M178" s="82"/>
      <c r="N178" s="83"/>
      <c r="O178" s="84"/>
    </row>
    <row r="179" spans="1:17" ht="15.75" customHeight="1" thickBot="1">
      <c r="A179" s="185"/>
      <c r="B179" s="186"/>
      <c r="C179" s="186"/>
      <c r="D179" s="189" t="s">
        <v>127</v>
      </c>
      <c r="E179" s="173">
        <v>20</v>
      </c>
      <c r="F179" s="178">
        <v>34</v>
      </c>
      <c r="G179" s="173">
        <v>10</v>
      </c>
      <c r="H179" s="178">
        <v>7</v>
      </c>
      <c r="I179" s="173">
        <v>5</v>
      </c>
      <c r="J179" s="178"/>
      <c r="K179" s="173">
        <v>5</v>
      </c>
      <c r="L179" s="179"/>
      <c r="M179" s="71"/>
      <c r="N179" s="71"/>
      <c r="O179" s="78"/>
      <c r="P179" s="78"/>
      <c r="Q179" s="77"/>
    </row>
    <row r="180" spans="2:16" s="2" customFormat="1" ht="48" customHeight="1" thickBot="1" thickTop="1">
      <c r="B180" s="1"/>
      <c r="C180" s="1"/>
      <c r="D180" s="1"/>
      <c r="E180" s="169"/>
      <c r="F180" s="169"/>
      <c r="G180" s="169"/>
      <c r="H180" s="169"/>
      <c r="I180" s="169"/>
      <c r="J180" s="169"/>
      <c r="K180" s="169"/>
      <c r="L180" s="169"/>
      <c r="M180" s="55"/>
      <c r="N180" s="55"/>
      <c r="O180" s="55"/>
      <c r="P180" s="55"/>
    </row>
    <row r="181" spans="1:15" s="184" customFormat="1" ht="48" customHeight="1" thickTop="1">
      <c r="A181" s="335" t="s">
        <v>176</v>
      </c>
      <c r="B181" s="336"/>
      <c r="C181" s="336"/>
      <c r="D181" s="336"/>
      <c r="E181" s="180">
        <f aca="true" t="shared" si="33" ref="E181:L181">+E182+E187+E203+E222</f>
        <v>934.5</v>
      </c>
      <c r="F181" s="180">
        <f t="shared" si="33"/>
        <v>168.5</v>
      </c>
      <c r="G181" s="180">
        <f t="shared" si="33"/>
        <v>951</v>
      </c>
      <c r="H181" s="180">
        <f t="shared" si="33"/>
        <v>362</v>
      </c>
      <c r="I181" s="180">
        <f t="shared" si="33"/>
        <v>1096.5</v>
      </c>
      <c r="J181" s="180">
        <f t="shared" si="33"/>
        <v>730</v>
      </c>
      <c r="K181" s="180">
        <f t="shared" si="33"/>
        <v>1000.5</v>
      </c>
      <c r="L181" s="181">
        <f t="shared" si="33"/>
        <v>530</v>
      </c>
      <c r="M181" s="182"/>
      <c r="N181" s="183"/>
      <c r="O181" s="183"/>
    </row>
    <row r="182" spans="1:15" ht="15.75" customHeight="1">
      <c r="A182" s="60" t="s">
        <v>128</v>
      </c>
      <c r="B182" s="59"/>
      <c r="C182" s="61"/>
      <c r="D182" s="92"/>
      <c r="E182" s="111">
        <f>+E183</f>
        <v>59</v>
      </c>
      <c r="F182" s="112">
        <f aca="true" t="shared" si="34" ref="F182:L183">+F183</f>
        <v>48</v>
      </c>
      <c r="G182" s="111">
        <f t="shared" si="34"/>
        <v>0</v>
      </c>
      <c r="H182" s="112">
        <f t="shared" si="34"/>
        <v>0</v>
      </c>
      <c r="I182" s="111">
        <f t="shared" si="34"/>
        <v>0</v>
      </c>
      <c r="J182" s="112">
        <f t="shared" si="34"/>
        <v>100</v>
      </c>
      <c r="K182" s="136">
        <f t="shared" si="34"/>
        <v>130</v>
      </c>
      <c r="L182" s="132">
        <f t="shared" si="34"/>
        <v>30</v>
      </c>
      <c r="M182" s="6"/>
      <c r="N182" s="10"/>
      <c r="O182" s="1"/>
    </row>
    <row r="183" spans="1:14" s="5" customFormat="1" ht="15.75" customHeight="1">
      <c r="A183" s="56"/>
      <c r="B183" s="26" t="s">
        <v>129</v>
      </c>
      <c r="C183" s="26"/>
      <c r="D183" s="27"/>
      <c r="E183" s="113">
        <f>+E184</f>
        <v>59</v>
      </c>
      <c r="F183" s="114">
        <f t="shared" si="34"/>
        <v>48</v>
      </c>
      <c r="G183" s="113">
        <f t="shared" si="34"/>
        <v>0</v>
      </c>
      <c r="H183" s="114">
        <f t="shared" si="34"/>
        <v>0</v>
      </c>
      <c r="I183" s="113">
        <f t="shared" si="34"/>
        <v>0</v>
      </c>
      <c r="J183" s="114">
        <f t="shared" si="34"/>
        <v>100</v>
      </c>
      <c r="K183" s="113">
        <f t="shared" si="34"/>
        <v>130</v>
      </c>
      <c r="L183" s="134">
        <f t="shared" si="34"/>
        <v>30</v>
      </c>
      <c r="M183" s="64"/>
      <c r="N183" s="79"/>
    </row>
    <row r="184" spans="1:15" s="85" customFormat="1" ht="15" customHeight="1">
      <c r="A184" s="80"/>
      <c r="B184" s="81"/>
      <c r="C184" s="18" t="s">
        <v>130</v>
      </c>
      <c r="D184" s="19"/>
      <c r="E184" s="99">
        <f>+E185+E186</f>
        <v>59</v>
      </c>
      <c r="F184" s="100">
        <f aca="true" t="shared" si="35" ref="F184:L184">+F185+F186</f>
        <v>48</v>
      </c>
      <c r="G184" s="99">
        <f t="shared" si="35"/>
        <v>0</v>
      </c>
      <c r="H184" s="100">
        <f t="shared" si="35"/>
        <v>0</v>
      </c>
      <c r="I184" s="99">
        <f t="shared" si="35"/>
        <v>0</v>
      </c>
      <c r="J184" s="100">
        <f t="shared" si="35"/>
        <v>100</v>
      </c>
      <c r="K184" s="99">
        <f t="shared" si="35"/>
        <v>130</v>
      </c>
      <c r="L184" s="124">
        <f t="shared" si="35"/>
        <v>30</v>
      </c>
      <c r="M184" s="82"/>
      <c r="N184" s="83"/>
      <c r="O184" s="84"/>
    </row>
    <row r="185" spans="1:16" ht="15.75" customHeight="1">
      <c r="A185" s="53"/>
      <c r="B185" s="13"/>
      <c r="C185" s="13"/>
      <c r="D185" s="28" t="s">
        <v>131</v>
      </c>
      <c r="E185" s="101">
        <v>59</v>
      </c>
      <c r="F185" s="115">
        <v>48</v>
      </c>
      <c r="G185" s="101"/>
      <c r="H185" s="115"/>
      <c r="I185" s="101"/>
      <c r="J185" s="115"/>
      <c r="K185" s="101"/>
      <c r="L185" s="135"/>
      <c r="M185" s="67"/>
      <c r="N185" s="67"/>
      <c r="O185" s="1"/>
      <c r="P185" s="77"/>
    </row>
    <row r="186" spans="1:16" ht="15.75" customHeight="1">
      <c r="A186" s="53"/>
      <c r="B186" s="13"/>
      <c r="C186" s="13"/>
      <c r="D186" s="28" t="s">
        <v>132</v>
      </c>
      <c r="E186" s="101"/>
      <c r="F186" s="115"/>
      <c r="G186" s="101"/>
      <c r="H186" s="115"/>
      <c r="I186" s="101"/>
      <c r="J186" s="115">
        <v>100</v>
      </c>
      <c r="K186" s="101">
        <v>130</v>
      </c>
      <c r="L186" s="135">
        <v>30</v>
      </c>
      <c r="M186" s="67"/>
      <c r="N186" s="67"/>
      <c r="O186" s="1"/>
      <c r="P186" s="77"/>
    </row>
    <row r="187" spans="1:15" ht="15.75" customHeight="1">
      <c r="A187" s="52" t="s">
        <v>133</v>
      </c>
      <c r="B187" s="59"/>
      <c r="C187" s="22"/>
      <c r="D187" s="23"/>
      <c r="E187" s="105">
        <f>+E188+E191+E194</f>
        <v>296.5</v>
      </c>
      <c r="F187" s="105">
        <f aca="true" t="shared" si="36" ref="F187:L187">+F188+F191+F194</f>
        <v>30</v>
      </c>
      <c r="G187" s="105">
        <f t="shared" si="36"/>
        <v>107.5</v>
      </c>
      <c r="H187" s="105">
        <f t="shared" si="36"/>
        <v>90</v>
      </c>
      <c r="I187" s="105">
        <f t="shared" si="36"/>
        <v>262.5</v>
      </c>
      <c r="J187" s="105">
        <f t="shared" si="36"/>
        <v>0</v>
      </c>
      <c r="K187" s="105">
        <f t="shared" si="36"/>
        <v>397.5</v>
      </c>
      <c r="L187" s="139">
        <f t="shared" si="36"/>
        <v>0</v>
      </c>
      <c r="M187" s="10"/>
      <c r="N187" s="10"/>
      <c r="O187" s="1"/>
    </row>
    <row r="188" spans="1:14" s="5" customFormat="1" ht="15.75" customHeight="1">
      <c r="A188" s="56"/>
      <c r="B188" s="16" t="s">
        <v>134</v>
      </c>
      <c r="C188" s="16"/>
      <c r="D188" s="17"/>
      <c r="E188" s="103">
        <f>+E189</f>
        <v>0</v>
      </c>
      <c r="F188" s="107">
        <f aca="true" t="shared" si="37" ref="F188:L189">+F189</f>
        <v>30</v>
      </c>
      <c r="G188" s="103">
        <f t="shared" si="37"/>
        <v>0</v>
      </c>
      <c r="H188" s="107">
        <f t="shared" si="37"/>
        <v>90</v>
      </c>
      <c r="I188" s="103">
        <f t="shared" si="37"/>
        <v>160</v>
      </c>
      <c r="J188" s="107">
        <f t="shared" si="37"/>
        <v>0</v>
      </c>
      <c r="K188" s="103">
        <f t="shared" si="37"/>
        <v>50</v>
      </c>
      <c r="L188" s="128">
        <f t="shared" si="37"/>
        <v>0</v>
      </c>
      <c r="M188" s="64"/>
      <c r="N188" s="79"/>
    </row>
    <row r="189" spans="1:15" s="85" customFormat="1" ht="15" customHeight="1">
      <c r="A189" s="80"/>
      <c r="B189" s="81"/>
      <c r="C189" s="18" t="s">
        <v>135</v>
      </c>
      <c r="D189" s="19"/>
      <c r="E189" s="99">
        <f>+E190</f>
        <v>0</v>
      </c>
      <c r="F189" s="100">
        <f t="shared" si="37"/>
        <v>30</v>
      </c>
      <c r="G189" s="99">
        <f t="shared" si="37"/>
        <v>0</v>
      </c>
      <c r="H189" s="100">
        <f t="shared" si="37"/>
        <v>90</v>
      </c>
      <c r="I189" s="99">
        <f t="shared" si="37"/>
        <v>160</v>
      </c>
      <c r="J189" s="100">
        <f t="shared" si="37"/>
        <v>0</v>
      </c>
      <c r="K189" s="99">
        <f t="shared" si="37"/>
        <v>50</v>
      </c>
      <c r="L189" s="124">
        <f t="shared" si="37"/>
        <v>0</v>
      </c>
      <c r="M189" s="82"/>
      <c r="N189" s="83"/>
      <c r="O189" s="84"/>
    </row>
    <row r="190" spans="1:16" ht="15.75" customHeight="1">
      <c r="A190" s="53"/>
      <c r="B190" s="13"/>
      <c r="C190" s="13"/>
      <c r="D190" s="28" t="s">
        <v>136</v>
      </c>
      <c r="E190" s="101">
        <v>0</v>
      </c>
      <c r="F190" s="115">
        <v>30</v>
      </c>
      <c r="G190" s="101"/>
      <c r="H190" s="115">
        <v>90</v>
      </c>
      <c r="I190" s="101">
        <v>160</v>
      </c>
      <c r="J190" s="115"/>
      <c r="K190" s="101">
        <v>50</v>
      </c>
      <c r="L190" s="135"/>
      <c r="M190" s="67"/>
      <c r="N190" s="67"/>
      <c r="O190" s="1"/>
      <c r="P190" s="77"/>
    </row>
    <row r="191" spans="1:14" s="5" customFormat="1" ht="15.75" customHeight="1">
      <c r="A191" s="56"/>
      <c r="B191" s="16" t="s">
        <v>137</v>
      </c>
      <c r="C191" s="16"/>
      <c r="D191" s="17"/>
      <c r="E191" s="103">
        <f>+E192</f>
        <v>20</v>
      </c>
      <c r="F191" s="107">
        <f aca="true" t="shared" si="38" ref="F191:L192">+F192</f>
        <v>0</v>
      </c>
      <c r="G191" s="103">
        <f t="shared" si="38"/>
        <v>80</v>
      </c>
      <c r="H191" s="107">
        <f t="shared" si="38"/>
        <v>0</v>
      </c>
      <c r="I191" s="103">
        <f t="shared" si="38"/>
        <v>0</v>
      </c>
      <c r="J191" s="107">
        <f t="shared" si="38"/>
        <v>0</v>
      </c>
      <c r="K191" s="103">
        <f t="shared" si="38"/>
        <v>300</v>
      </c>
      <c r="L191" s="128">
        <f t="shared" si="38"/>
        <v>0</v>
      </c>
      <c r="M191" s="64"/>
      <c r="N191" s="79"/>
    </row>
    <row r="192" spans="1:15" s="85" customFormat="1" ht="15" customHeight="1">
      <c r="A192" s="80"/>
      <c r="B192" s="81"/>
      <c r="C192" s="18" t="s">
        <v>135</v>
      </c>
      <c r="D192" s="19"/>
      <c r="E192" s="99">
        <f>+E193</f>
        <v>20</v>
      </c>
      <c r="F192" s="100">
        <f t="shared" si="38"/>
        <v>0</v>
      </c>
      <c r="G192" s="99">
        <f t="shared" si="38"/>
        <v>80</v>
      </c>
      <c r="H192" s="100">
        <f t="shared" si="38"/>
        <v>0</v>
      </c>
      <c r="I192" s="99">
        <f t="shared" si="38"/>
        <v>0</v>
      </c>
      <c r="J192" s="100">
        <f t="shared" si="38"/>
        <v>0</v>
      </c>
      <c r="K192" s="99">
        <f t="shared" si="38"/>
        <v>300</v>
      </c>
      <c r="L192" s="124">
        <f t="shared" si="38"/>
        <v>0</v>
      </c>
      <c r="M192" s="82"/>
      <c r="N192" s="83"/>
      <c r="O192" s="84"/>
    </row>
    <row r="193" spans="1:15" ht="15.75" customHeight="1">
      <c r="A193" s="53"/>
      <c r="B193" s="20"/>
      <c r="C193" s="20"/>
      <c r="D193" s="21" t="s">
        <v>138</v>
      </c>
      <c r="E193" s="101">
        <v>20</v>
      </c>
      <c r="F193" s="115"/>
      <c r="G193" s="101">
        <v>80</v>
      </c>
      <c r="H193" s="115"/>
      <c r="I193" s="101"/>
      <c r="J193" s="115"/>
      <c r="K193" s="101">
        <v>300</v>
      </c>
      <c r="L193" s="135"/>
      <c r="M193" s="67"/>
      <c r="N193" s="67"/>
      <c r="O193" s="1"/>
    </row>
    <row r="194" spans="1:14" s="5" customFormat="1" ht="15.75" customHeight="1">
      <c r="A194" s="56"/>
      <c r="B194" s="16" t="s">
        <v>139</v>
      </c>
      <c r="C194" s="16"/>
      <c r="D194" s="17"/>
      <c r="E194" s="103">
        <f aca="true" t="shared" si="39" ref="E194:L194">+E195+E201</f>
        <v>276.5</v>
      </c>
      <c r="F194" s="107">
        <f t="shared" si="39"/>
        <v>0</v>
      </c>
      <c r="G194" s="103">
        <f t="shared" si="39"/>
        <v>27.5</v>
      </c>
      <c r="H194" s="107">
        <f t="shared" si="39"/>
        <v>0</v>
      </c>
      <c r="I194" s="103">
        <f t="shared" si="39"/>
        <v>102.5</v>
      </c>
      <c r="J194" s="107">
        <f t="shared" si="39"/>
        <v>0</v>
      </c>
      <c r="K194" s="103">
        <f t="shared" si="39"/>
        <v>47.5</v>
      </c>
      <c r="L194" s="128">
        <f t="shared" si="39"/>
        <v>0</v>
      </c>
      <c r="M194" s="64"/>
      <c r="N194" s="79"/>
    </row>
    <row r="195" spans="1:15" s="85" customFormat="1" ht="15" customHeight="1">
      <c r="A195" s="80"/>
      <c r="B195" s="81"/>
      <c r="C195" s="18" t="s">
        <v>140</v>
      </c>
      <c r="D195" s="19"/>
      <c r="E195" s="99">
        <f aca="true" t="shared" si="40" ref="E195:L195">SUM(E196:E200)</f>
        <v>276.5</v>
      </c>
      <c r="F195" s="100">
        <f t="shared" si="40"/>
        <v>0</v>
      </c>
      <c r="G195" s="99">
        <f t="shared" si="40"/>
        <v>27.5</v>
      </c>
      <c r="H195" s="100">
        <f t="shared" si="40"/>
        <v>0</v>
      </c>
      <c r="I195" s="99">
        <f t="shared" si="40"/>
        <v>27.5</v>
      </c>
      <c r="J195" s="100">
        <f t="shared" si="40"/>
        <v>0</v>
      </c>
      <c r="K195" s="99">
        <f t="shared" si="40"/>
        <v>47.5</v>
      </c>
      <c r="L195" s="124">
        <f t="shared" si="40"/>
        <v>0</v>
      </c>
      <c r="M195" s="82"/>
      <c r="N195" s="83"/>
      <c r="O195" s="84"/>
    </row>
    <row r="196" spans="1:15" ht="15.75" customHeight="1">
      <c r="A196" s="53"/>
      <c r="B196" s="20"/>
      <c r="C196" s="20"/>
      <c r="D196" s="21" t="s">
        <v>141</v>
      </c>
      <c r="E196" s="101">
        <v>27.5</v>
      </c>
      <c r="F196" s="115"/>
      <c r="G196" s="101">
        <v>27.5</v>
      </c>
      <c r="H196" s="115"/>
      <c r="I196" s="101">
        <v>27.5</v>
      </c>
      <c r="J196" s="115"/>
      <c r="K196" s="101">
        <v>27.5</v>
      </c>
      <c r="L196" s="135"/>
      <c r="M196" s="67"/>
      <c r="N196" s="67"/>
      <c r="O196" s="1"/>
    </row>
    <row r="197" spans="1:15" ht="15.75" customHeight="1">
      <c r="A197" s="53"/>
      <c r="B197" s="20"/>
      <c r="C197" s="20"/>
      <c r="D197" s="21" t="s">
        <v>142</v>
      </c>
      <c r="E197" s="101">
        <v>151</v>
      </c>
      <c r="F197" s="115"/>
      <c r="G197" s="101"/>
      <c r="H197" s="115"/>
      <c r="I197" s="101"/>
      <c r="J197" s="115"/>
      <c r="K197" s="101"/>
      <c r="L197" s="135"/>
      <c r="M197" s="67"/>
      <c r="N197" s="67"/>
      <c r="O197" s="1"/>
    </row>
    <row r="198" spans="1:15" ht="15.75" customHeight="1">
      <c r="A198" s="53"/>
      <c r="B198" s="20"/>
      <c r="C198" s="20"/>
      <c r="D198" s="21" t="s">
        <v>143</v>
      </c>
      <c r="E198" s="101">
        <v>60</v>
      </c>
      <c r="F198" s="115"/>
      <c r="G198" s="101"/>
      <c r="H198" s="115"/>
      <c r="I198" s="101"/>
      <c r="J198" s="115"/>
      <c r="K198" s="101"/>
      <c r="L198" s="135"/>
      <c r="M198" s="67"/>
      <c r="N198" s="67"/>
      <c r="O198" s="1"/>
    </row>
    <row r="199" spans="1:15" ht="15.75" customHeight="1">
      <c r="A199" s="53"/>
      <c r="B199" s="20"/>
      <c r="C199" s="20"/>
      <c r="D199" s="21" t="s">
        <v>144</v>
      </c>
      <c r="E199" s="101">
        <v>38</v>
      </c>
      <c r="F199" s="115"/>
      <c r="G199" s="101"/>
      <c r="H199" s="115"/>
      <c r="I199" s="101"/>
      <c r="J199" s="115"/>
      <c r="K199" s="101"/>
      <c r="L199" s="135"/>
      <c r="M199" s="67"/>
      <c r="N199" s="67"/>
      <c r="O199" s="1"/>
    </row>
    <row r="200" spans="1:15" ht="15.75" customHeight="1">
      <c r="A200" s="53"/>
      <c r="B200" s="20"/>
      <c r="C200" s="20"/>
      <c r="D200" s="21" t="s">
        <v>145</v>
      </c>
      <c r="E200" s="101">
        <v>0</v>
      </c>
      <c r="F200" s="115"/>
      <c r="G200" s="101"/>
      <c r="H200" s="115"/>
      <c r="I200" s="101"/>
      <c r="J200" s="115"/>
      <c r="K200" s="101">
        <v>20</v>
      </c>
      <c r="L200" s="135"/>
      <c r="M200" s="67"/>
      <c r="N200" s="67"/>
      <c r="O200" s="1"/>
    </row>
    <row r="201" spans="1:15" s="85" customFormat="1" ht="15" customHeight="1">
      <c r="A201" s="80"/>
      <c r="B201" s="81"/>
      <c r="C201" s="18" t="s">
        <v>146</v>
      </c>
      <c r="D201" s="19"/>
      <c r="E201" s="99">
        <f>+E202</f>
        <v>0</v>
      </c>
      <c r="F201" s="100">
        <f aca="true" t="shared" si="41" ref="F201:L201">+F202</f>
        <v>0</v>
      </c>
      <c r="G201" s="99">
        <f t="shared" si="41"/>
        <v>0</v>
      </c>
      <c r="H201" s="100">
        <f t="shared" si="41"/>
        <v>0</v>
      </c>
      <c r="I201" s="99">
        <f t="shared" si="41"/>
        <v>75</v>
      </c>
      <c r="J201" s="100">
        <f t="shared" si="41"/>
        <v>0</v>
      </c>
      <c r="K201" s="99">
        <f t="shared" si="41"/>
        <v>0</v>
      </c>
      <c r="L201" s="124">
        <f t="shared" si="41"/>
        <v>0</v>
      </c>
      <c r="M201" s="82"/>
      <c r="N201" s="83"/>
      <c r="O201" s="84"/>
    </row>
    <row r="202" spans="1:15" ht="15.75" customHeight="1">
      <c r="A202" s="53"/>
      <c r="B202" s="24"/>
      <c r="C202" s="24"/>
      <c r="D202" s="25" t="s">
        <v>147</v>
      </c>
      <c r="E202" s="116">
        <v>0</v>
      </c>
      <c r="F202" s="117"/>
      <c r="G202" s="116"/>
      <c r="H202" s="117"/>
      <c r="I202" s="116">
        <v>75</v>
      </c>
      <c r="J202" s="117"/>
      <c r="K202" s="116"/>
      <c r="L202" s="137"/>
      <c r="M202" s="67"/>
      <c r="N202" s="67"/>
      <c r="O202" s="1"/>
    </row>
    <row r="203" spans="1:15" ht="15.75" customHeight="1">
      <c r="A203" s="52" t="s">
        <v>148</v>
      </c>
      <c r="B203" s="59"/>
      <c r="C203" s="14"/>
      <c r="D203" s="15"/>
      <c r="E203" s="118">
        <f>+E204+E208+E218</f>
        <v>549</v>
      </c>
      <c r="F203" s="119">
        <f aca="true" t="shared" si="42" ref="F203:L203">+F204+F208+F218</f>
        <v>90.5</v>
      </c>
      <c r="G203" s="118">
        <f t="shared" si="42"/>
        <v>673.5</v>
      </c>
      <c r="H203" s="119">
        <f t="shared" si="42"/>
        <v>102</v>
      </c>
      <c r="I203" s="118">
        <f t="shared" si="42"/>
        <v>784</v>
      </c>
      <c r="J203" s="119">
        <f t="shared" si="42"/>
        <v>550</v>
      </c>
      <c r="K203" s="138">
        <f t="shared" si="42"/>
        <v>473</v>
      </c>
      <c r="L203" s="139">
        <f t="shared" si="42"/>
        <v>500</v>
      </c>
      <c r="M203" s="6"/>
      <c r="N203" s="10"/>
      <c r="O203" s="1"/>
    </row>
    <row r="204" spans="1:14" s="5" customFormat="1" ht="15.75" customHeight="1">
      <c r="A204" s="56"/>
      <c r="B204" s="16" t="s">
        <v>149</v>
      </c>
      <c r="C204" s="16"/>
      <c r="D204" s="17"/>
      <c r="E204" s="103">
        <f>+E205</f>
        <v>17</v>
      </c>
      <c r="F204" s="104">
        <f aca="true" t="shared" si="43" ref="F204:L204">+F205</f>
        <v>0</v>
      </c>
      <c r="G204" s="103">
        <f t="shared" si="43"/>
        <v>8</v>
      </c>
      <c r="H204" s="104">
        <f t="shared" si="43"/>
        <v>0</v>
      </c>
      <c r="I204" s="103">
        <f t="shared" si="43"/>
        <v>115</v>
      </c>
      <c r="J204" s="104">
        <f t="shared" si="43"/>
        <v>0</v>
      </c>
      <c r="K204" s="103">
        <f t="shared" si="43"/>
        <v>0</v>
      </c>
      <c r="L204" s="140">
        <f t="shared" si="43"/>
        <v>0</v>
      </c>
      <c r="M204" s="64"/>
      <c r="N204" s="79"/>
    </row>
    <row r="205" spans="1:15" s="85" customFormat="1" ht="15" customHeight="1">
      <c r="A205" s="80"/>
      <c r="B205" s="81"/>
      <c r="C205" s="18" t="s">
        <v>150</v>
      </c>
      <c r="D205" s="19"/>
      <c r="E205" s="99">
        <f>SUM(E206:E207)</f>
        <v>17</v>
      </c>
      <c r="F205" s="100"/>
      <c r="G205" s="99">
        <f>SUM(G206:G207)</f>
        <v>8</v>
      </c>
      <c r="H205" s="100"/>
      <c r="I205" s="99">
        <f>SUM(I206:I207)</f>
        <v>115</v>
      </c>
      <c r="J205" s="100"/>
      <c r="K205" s="99"/>
      <c r="L205" s="124"/>
      <c r="M205" s="82"/>
      <c r="N205" s="83"/>
      <c r="O205" s="84"/>
    </row>
    <row r="206" spans="1:15" ht="15.75" customHeight="1">
      <c r="A206" s="53"/>
      <c r="B206" s="20"/>
      <c r="C206" s="20"/>
      <c r="D206" s="21" t="s">
        <v>151</v>
      </c>
      <c r="E206" s="101">
        <v>10</v>
      </c>
      <c r="F206" s="115"/>
      <c r="G206" s="101"/>
      <c r="H206" s="115"/>
      <c r="I206" s="101"/>
      <c r="J206" s="115"/>
      <c r="K206" s="101"/>
      <c r="L206" s="135"/>
      <c r="M206" s="67"/>
      <c r="N206" s="67"/>
      <c r="O206" s="1"/>
    </row>
    <row r="207" spans="1:15" ht="15.75" customHeight="1">
      <c r="A207" s="53"/>
      <c r="B207" s="20"/>
      <c r="C207" s="20"/>
      <c r="D207" s="21" t="s">
        <v>152</v>
      </c>
      <c r="E207" s="101">
        <v>7</v>
      </c>
      <c r="F207" s="115"/>
      <c r="G207" s="101">
        <v>8</v>
      </c>
      <c r="H207" s="115"/>
      <c r="I207" s="101">
        <v>115</v>
      </c>
      <c r="J207" s="115"/>
      <c r="K207" s="101"/>
      <c r="L207" s="135"/>
      <c r="M207" s="67"/>
      <c r="N207" s="67"/>
      <c r="O207" s="1"/>
    </row>
    <row r="208" spans="1:14" s="5" customFormat="1" ht="15.75" customHeight="1">
      <c r="A208" s="56"/>
      <c r="B208" s="16" t="s">
        <v>153</v>
      </c>
      <c r="C208" s="16"/>
      <c r="D208" s="17"/>
      <c r="E208" s="103">
        <f>+E209+E216</f>
        <v>391</v>
      </c>
      <c r="F208" s="107">
        <f aca="true" t="shared" si="44" ref="F208:L208">+F209+F216</f>
        <v>15.5</v>
      </c>
      <c r="G208" s="103">
        <f t="shared" si="44"/>
        <v>456</v>
      </c>
      <c r="H208" s="107">
        <f t="shared" si="44"/>
        <v>2</v>
      </c>
      <c r="I208" s="103">
        <f t="shared" si="44"/>
        <v>411</v>
      </c>
      <c r="J208" s="107">
        <f t="shared" si="44"/>
        <v>50</v>
      </c>
      <c r="K208" s="103">
        <f t="shared" si="44"/>
        <v>216</v>
      </c>
      <c r="L208" s="128">
        <f t="shared" si="44"/>
        <v>0</v>
      </c>
      <c r="M208" s="64"/>
      <c r="N208" s="64"/>
    </row>
    <row r="209" spans="1:15" s="85" customFormat="1" ht="15" customHeight="1">
      <c r="A209" s="80"/>
      <c r="B209" s="81"/>
      <c r="C209" s="18" t="s">
        <v>154</v>
      </c>
      <c r="D209" s="19"/>
      <c r="E209" s="99">
        <f>SUM(E210:E215)</f>
        <v>291</v>
      </c>
      <c r="F209" s="100">
        <f aca="true" t="shared" si="45" ref="F209:L209">SUM(F210:F215)</f>
        <v>15.5</v>
      </c>
      <c r="G209" s="99">
        <f t="shared" si="45"/>
        <v>156</v>
      </c>
      <c r="H209" s="100">
        <f t="shared" si="45"/>
        <v>2</v>
      </c>
      <c r="I209" s="99">
        <f t="shared" si="45"/>
        <v>136</v>
      </c>
      <c r="J209" s="100">
        <f t="shared" si="45"/>
        <v>50</v>
      </c>
      <c r="K209" s="99">
        <f t="shared" si="45"/>
        <v>216</v>
      </c>
      <c r="L209" s="124">
        <f t="shared" si="45"/>
        <v>0</v>
      </c>
      <c r="M209" s="82"/>
      <c r="N209" s="83"/>
      <c r="O209" s="84"/>
    </row>
    <row r="210" spans="1:15" ht="15.75" customHeight="1">
      <c r="A210" s="53"/>
      <c r="B210" s="20"/>
      <c r="C210" s="20"/>
      <c r="D210" s="21" t="s">
        <v>155</v>
      </c>
      <c r="E210" s="101">
        <v>136</v>
      </c>
      <c r="F210" s="115"/>
      <c r="G210" s="101">
        <v>136</v>
      </c>
      <c r="H210" s="115"/>
      <c r="I210" s="101">
        <v>136</v>
      </c>
      <c r="J210" s="115"/>
      <c r="K210" s="101">
        <v>136</v>
      </c>
      <c r="L210" s="135"/>
      <c r="M210" s="67"/>
      <c r="N210" s="67"/>
      <c r="O210" s="1"/>
    </row>
    <row r="211" spans="1:15" ht="15.75" customHeight="1">
      <c r="A211" s="53"/>
      <c r="B211" s="20"/>
      <c r="C211" s="20"/>
      <c r="D211" s="21" t="s">
        <v>156</v>
      </c>
      <c r="E211" s="101">
        <v>0</v>
      </c>
      <c r="F211" s="115"/>
      <c r="G211" s="101"/>
      <c r="H211" s="115"/>
      <c r="I211" s="101"/>
      <c r="J211" s="115">
        <v>50</v>
      </c>
      <c r="K211" s="101">
        <v>80</v>
      </c>
      <c r="L211" s="135"/>
      <c r="M211" s="67"/>
      <c r="N211" s="67"/>
      <c r="O211" s="1"/>
    </row>
    <row r="212" spans="1:15" ht="15.75" customHeight="1">
      <c r="A212" s="53"/>
      <c r="B212" s="20"/>
      <c r="C212" s="20"/>
      <c r="D212" s="21" t="s">
        <v>157</v>
      </c>
      <c r="E212" s="101">
        <v>30</v>
      </c>
      <c r="F212" s="115">
        <v>3</v>
      </c>
      <c r="G212" s="101"/>
      <c r="H212" s="115"/>
      <c r="I212" s="101"/>
      <c r="J212" s="115"/>
      <c r="K212" s="101"/>
      <c r="L212" s="135"/>
      <c r="M212" s="67"/>
      <c r="N212" s="67"/>
      <c r="O212" s="1"/>
    </row>
    <row r="213" spans="1:15" ht="15.75" customHeight="1">
      <c r="A213" s="53"/>
      <c r="B213" s="20"/>
      <c r="C213" s="20"/>
      <c r="D213" s="21" t="s">
        <v>158</v>
      </c>
      <c r="E213" s="101">
        <v>45</v>
      </c>
      <c r="F213" s="115">
        <v>4.5</v>
      </c>
      <c r="G213" s="101"/>
      <c r="H213" s="115"/>
      <c r="I213" s="101"/>
      <c r="J213" s="115"/>
      <c r="K213" s="101"/>
      <c r="L213" s="135"/>
      <c r="M213" s="67"/>
      <c r="N213" s="67"/>
      <c r="O213" s="1"/>
    </row>
    <row r="214" spans="1:15" ht="15.75" customHeight="1">
      <c r="A214" s="53"/>
      <c r="B214" s="20"/>
      <c r="C214" s="20"/>
      <c r="D214" s="21" t="s">
        <v>173</v>
      </c>
      <c r="E214" s="101">
        <v>80</v>
      </c>
      <c r="F214" s="115">
        <v>8</v>
      </c>
      <c r="G214" s="101"/>
      <c r="H214" s="115"/>
      <c r="I214" s="101"/>
      <c r="J214" s="115"/>
      <c r="K214" s="101"/>
      <c r="L214" s="135"/>
      <c r="M214" s="67"/>
      <c r="N214" s="67"/>
      <c r="O214" s="1"/>
    </row>
    <row r="215" spans="1:15" ht="15.75" customHeight="1">
      <c r="A215" s="53"/>
      <c r="B215" s="20"/>
      <c r="C215" s="20"/>
      <c r="D215" s="21" t="s">
        <v>159</v>
      </c>
      <c r="E215" s="101">
        <v>0</v>
      </c>
      <c r="F215" s="115"/>
      <c r="G215" s="101">
        <v>20</v>
      </c>
      <c r="H215" s="115">
        <v>2</v>
      </c>
      <c r="I215" s="101"/>
      <c r="J215" s="115"/>
      <c r="K215" s="101"/>
      <c r="L215" s="135"/>
      <c r="M215" s="67"/>
      <c r="N215" s="67"/>
      <c r="O215" s="1"/>
    </row>
    <row r="216" spans="1:15" s="85" customFormat="1" ht="15" customHeight="1">
      <c r="A216" s="80"/>
      <c r="B216" s="81"/>
      <c r="C216" s="18" t="s">
        <v>160</v>
      </c>
      <c r="D216" s="19"/>
      <c r="E216" s="99">
        <f>+E217</f>
        <v>100</v>
      </c>
      <c r="F216" s="100"/>
      <c r="G216" s="99">
        <f>+G217</f>
        <v>300</v>
      </c>
      <c r="H216" s="100"/>
      <c r="I216" s="99">
        <f>+I217</f>
        <v>275</v>
      </c>
      <c r="J216" s="100"/>
      <c r="K216" s="99">
        <f>+K217</f>
        <v>0</v>
      </c>
      <c r="L216" s="124"/>
      <c r="M216" s="82"/>
      <c r="N216" s="83"/>
      <c r="O216" s="84"/>
    </row>
    <row r="217" spans="1:15" ht="15.75" customHeight="1">
      <c r="A217" s="53"/>
      <c r="B217" s="20"/>
      <c r="C217" s="20"/>
      <c r="D217" s="21" t="s">
        <v>161</v>
      </c>
      <c r="E217" s="101">
        <v>100</v>
      </c>
      <c r="F217" s="115"/>
      <c r="G217" s="101">
        <v>300</v>
      </c>
      <c r="H217" s="115"/>
      <c r="I217" s="101">
        <v>275</v>
      </c>
      <c r="J217" s="115"/>
      <c r="K217" s="101"/>
      <c r="L217" s="135"/>
      <c r="M217" s="67"/>
      <c r="N217" s="67"/>
      <c r="O217" s="1"/>
    </row>
    <row r="218" spans="1:14" s="5" customFormat="1" ht="15.75" customHeight="1">
      <c r="A218" s="56"/>
      <c r="B218" s="16" t="s">
        <v>162</v>
      </c>
      <c r="C218" s="16"/>
      <c r="D218" s="17"/>
      <c r="E218" s="103">
        <f>+E219</f>
        <v>141</v>
      </c>
      <c r="F218" s="107">
        <f aca="true" t="shared" si="46" ref="F218:L218">+F219</f>
        <v>75</v>
      </c>
      <c r="G218" s="103">
        <f t="shared" si="46"/>
        <v>209.5</v>
      </c>
      <c r="H218" s="107">
        <f t="shared" si="46"/>
        <v>100</v>
      </c>
      <c r="I218" s="103">
        <f t="shared" si="46"/>
        <v>258</v>
      </c>
      <c r="J218" s="107">
        <f t="shared" si="46"/>
        <v>500</v>
      </c>
      <c r="K218" s="103">
        <f t="shared" si="46"/>
        <v>257</v>
      </c>
      <c r="L218" s="128">
        <f t="shared" si="46"/>
        <v>500</v>
      </c>
      <c r="M218" s="64"/>
      <c r="N218" s="64"/>
    </row>
    <row r="219" spans="1:15" s="85" customFormat="1" ht="15" customHeight="1">
      <c r="A219" s="80"/>
      <c r="B219" s="81"/>
      <c r="C219" s="18" t="s">
        <v>163</v>
      </c>
      <c r="D219" s="19"/>
      <c r="E219" s="99">
        <f>SUM(E220:E221)</f>
        <v>141</v>
      </c>
      <c r="F219" s="100">
        <f aca="true" t="shared" si="47" ref="F219:L219">SUM(F220:F221)</f>
        <v>75</v>
      </c>
      <c r="G219" s="99">
        <f t="shared" si="47"/>
        <v>209.5</v>
      </c>
      <c r="H219" s="100">
        <f t="shared" si="47"/>
        <v>100</v>
      </c>
      <c r="I219" s="99">
        <f t="shared" si="47"/>
        <v>258</v>
      </c>
      <c r="J219" s="100">
        <f t="shared" si="47"/>
        <v>500</v>
      </c>
      <c r="K219" s="99">
        <f t="shared" si="47"/>
        <v>257</v>
      </c>
      <c r="L219" s="124">
        <f t="shared" si="47"/>
        <v>500</v>
      </c>
      <c r="M219" s="82"/>
      <c r="N219" s="83"/>
      <c r="O219" s="84"/>
    </row>
    <row r="220" spans="1:15" ht="15.75" customHeight="1">
      <c r="A220" s="53"/>
      <c r="B220" s="20"/>
      <c r="C220" s="20"/>
      <c r="D220" s="21" t="s">
        <v>164</v>
      </c>
      <c r="E220" s="101">
        <v>61</v>
      </c>
      <c r="F220" s="115"/>
      <c r="G220" s="101">
        <v>59.5</v>
      </c>
      <c r="H220" s="115"/>
      <c r="I220" s="101">
        <v>58</v>
      </c>
      <c r="J220" s="115"/>
      <c r="K220" s="101">
        <v>57</v>
      </c>
      <c r="L220" s="135"/>
      <c r="M220" s="67"/>
      <c r="N220" s="67"/>
      <c r="O220" s="1"/>
    </row>
    <row r="221" spans="1:15" ht="15.75" customHeight="1">
      <c r="A221" s="53"/>
      <c r="B221" s="20"/>
      <c r="C221" s="20"/>
      <c r="D221" s="21" t="s">
        <v>165</v>
      </c>
      <c r="E221" s="101">
        <v>80</v>
      </c>
      <c r="F221" s="115">
        <v>75</v>
      </c>
      <c r="G221" s="101">
        <v>150</v>
      </c>
      <c r="H221" s="115">
        <v>100</v>
      </c>
      <c r="I221" s="101">
        <v>200</v>
      </c>
      <c r="J221" s="115">
        <v>500</v>
      </c>
      <c r="K221" s="101">
        <v>200</v>
      </c>
      <c r="L221" s="135">
        <v>500</v>
      </c>
      <c r="M221" s="67"/>
      <c r="N221" s="67"/>
      <c r="O221" s="1"/>
    </row>
    <row r="222" spans="1:15" ht="15.75" customHeight="1">
      <c r="A222" s="52" t="s">
        <v>166</v>
      </c>
      <c r="B222" s="59"/>
      <c r="C222" s="22"/>
      <c r="D222" s="23"/>
      <c r="E222" s="105">
        <f>+E223</f>
        <v>30</v>
      </c>
      <c r="F222" s="106">
        <f aca="true" t="shared" si="48" ref="F222:L224">+F223</f>
        <v>0</v>
      </c>
      <c r="G222" s="105">
        <f t="shared" si="48"/>
        <v>170</v>
      </c>
      <c r="H222" s="106">
        <f t="shared" si="48"/>
        <v>170</v>
      </c>
      <c r="I222" s="105">
        <f t="shared" si="48"/>
        <v>50</v>
      </c>
      <c r="J222" s="106">
        <f t="shared" si="48"/>
        <v>80</v>
      </c>
      <c r="K222" s="105">
        <f t="shared" si="48"/>
        <v>0</v>
      </c>
      <c r="L222" s="121">
        <f t="shared" si="48"/>
        <v>0</v>
      </c>
      <c r="M222" s="6"/>
      <c r="N222" s="10"/>
      <c r="O222" s="1"/>
    </row>
    <row r="223" spans="1:14" s="5" customFormat="1" ht="15.75" customHeight="1">
      <c r="A223" s="56"/>
      <c r="B223" s="16" t="s">
        <v>167</v>
      </c>
      <c r="C223" s="16"/>
      <c r="D223" s="17"/>
      <c r="E223" s="103">
        <f>+E224</f>
        <v>30</v>
      </c>
      <c r="F223" s="107">
        <f t="shared" si="48"/>
        <v>0</v>
      </c>
      <c r="G223" s="103">
        <f t="shared" si="48"/>
        <v>170</v>
      </c>
      <c r="H223" s="107">
        <f t="shared" si="48"/>
        <v>170</v>
      </c>
      <c r="I223" s="103">
        <f t="shared" si="48"/>
        <v>50</v>
      </c>
      <c r="J223" s="107">
        <f t="shared" si="48"/>
        <v>80</v>
      </c>
      <c r="K223" s="103">
        <f t="shared" si="48"/>
        <v>0</v>
      </c>
      <c r="L223" s="128">
        <f t="shared" si="48"/>
        <v>0</v>
      </c>
      <c r="M223" s="64"/>
      <c r="N223" s="79"/>
    </row>
    <row r="224" spans="1:15" s="85" customFormat="1" ht="15" customHeight="1">
      <c r="A224" s="80"/>
      <c r="B224" s="81"/>
      <c r="C224" s="18" t="s">
        <v>168</v>
      </c>
      <c r="D224" s="19"/>
      <c r="E224" s="99">
        <f>+E225</f>
        <v>30</v>
      </c>
      <c r="F224" s="100">
        <f t="shared" si="48"/>
        <v>0</v>
      </c>
      <c r="G224" s="99">
        <f t="shared" si="48"/>
        <v>170</v>
      </c>
      <c r="H224" s="100">
        <f t="shared" si="48"/>
        <v>170</v>
      </c>
      <c r="I224" s="99">
        <f t="shared" si="48"/>
        <v>50</v>
      </c>
      <c r="J224" s="100">
        <f t="shared" si="48"/>
        <v>80</v>
      </c>
      <c r="K224" s="99">
        <f t="shared" si="48"/>
        <v>0</v>
      </c>
      <c r="L224" s="124">
        <f t="shared" si="48"/>
        <v>0</v>
      </c>
      <c r="M224" s="82"/>
      <c r="N224" s="83"/>
      <c r="O224" s="84"/>
    </row>
    <row r="225" spans="1:15" ht="15.75" customHeight="1" thickBot="1">
      <c r="A225" s="185"/>
      <c r="B225" s="186"/>
      <c r="C225" s="186"/>
      <c r="D225" s="195" t="s">
        <v>169</v>
      </c>
      <c r="E225" s="173">
        <v>30</v>
      </c>
      <c r="F225" s="178"/>
      <c r="G225" s="173">
        <v>170</v>
      </c>
      <c r="H225" s="178">
        <v>170</v>
      </c>
      <c r="I225" s="173">
        <v>50</v>
      </c>
      <c r="J225" s="178">
        <v>80</v>
      </c>
      <c r="K225" s="173"/>
      <c r="L225" s="179"/>
      <c r="M225" s="67"/>
      <c r="N225" s="67"/>
      <c r="O225" s="1"/>
    </row>
    <row r="226" spans="4:15" ht="30" customHeight="1" thickBot="1" thickTop="1">
      <c r="D226"/>
      <c r="E226" s="51"/>
      <c r="F226" s="51"/>
      <c r="G226" s="51"/>
      <c r="H226" s="51"/>
      <c r="I226" s="51"/>
      <c r="J226" s="51"/>
      <c r="K226" s="51"/>
      <c r="L226" s="51"/>
      <c r="M226" s="77"/>
      <c r="N226" s="77"/>
      <c r="O226" s="12"/>
    </row>
    <row r="227" spans="1:15" s="184" customFormat="1" ht="52.5" customHeight="1" thickBot="1" thickTop="1">
      <c r="A227" s="190"/>
      <c r="B227" s="191" t="s">
        <v>210</v>
      </c>
      <c r="C227" s="192"/>
      <c r="D227" s="192"/>
      <c r="E227" s="193">
        <f aca="true" t="shared" si="49" ref="E227:L227">+E3+E9+E27+E41+E159+E181</f>
        <v>2593.4</v>
      </c>
      <c r="F227" s="193">
        <f t="shared" si="49"/>
        <v>2838.3</v>
      </c>
      <c r="G227" s="193">
        <f t="shared" si="49"/>
        <v>3074.2</v>
      </c>
      <c r="H227" s="193">
        <f t="shared" si="49"/>
        <v>2255.3</v>
      </c>
      <c r="I227" s="193">
        <f t="shared" si="49"/>
        <v>3348</v>
      </c>
      <c r="J227" s="193">
        <f t="shared" si="49"/>
        <v>3012.8</v>
      </c>
      <c r="K227" s="193">
        <f t="shared" si="49"/>
        <v>3131.4</v>
      </c>
      <c r="L227" s="194">
        <f t="shared" si="49"/>
        <v>2247</v>
      </c>
      <c r="M227" s="182"/>
      <c r="N227" s="182"/>
      <c r="O227" s="183"/>
    </row>
    <row r="228" ht="15.75" customHeight="1" thickTop="1"/>
    <row r="260" spans="2:12" s="141" customFormat="1" ht="15.75" customHeight="1">
      <c r="B260" s="167"/>
      <c r="E260" s="72"/>
      <c r="F260" s="9"/>
      <c r="G260" s="72"/>
      <c r="H260" s="9"/>
      <c r="I260" s="72"/>
      <c r="J260" s="9"/>
      <c r="K260" s="72"/>
      <c r="L260" s="9"/>
    </row>
  </sheetData>
  <mergeCells count="11">
    <mergeCell ref="A159:D159"/>
    <mergeCell ref="A181:D181"/>
    <mergeCell ref="K1:L1"/>
    <mergeCell ref="A3:D3"/>
    <mergeCell ref="E1:F1"/>
    <mergeCell ref="G1:H1"/>
    <mergeCell ref="I1:J1"/>
    <mergeCell ref="M1:N1"/>
    <mergeCell ref="A9:D9"/>
    <mergeCell ref="A27:D27"/>
    <mergeCell ref="A41:D4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Your User Name</cp:lastModifiedBy>
  <cp:lastPrinted>2007-02-20T13:13:54Z</cp:lastPrinted>
  <dcterms:created xsi:type="dcterms:W3CDTF">2001-05-21T08:10:24Z</dcterms:created>
  <dcterms:modified xsi:type="dcterms:W3CDTF">2007-02-20T13:13:58Z</dcterms:modified>
  <cp:category/>
  <cp:version/>
  <cp:contentType/>
  <cp:contentStatus/>
</cp:coreProperties>
</file>