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del.prog.ZZZS 2010-plan2011" sheetId="1" r:id="rId1"/>
    <sheet name="del.prog.ZZZS plan 2011,2010" sheetId="2" r:id="rId2"/>
    <sheet name="del.program 2011 po izvaj.SZA" sheetId="3" r:id="rId3"/>
    <sheet name="del.program 2011 po izvaj.ŠZA" sheetId="4" r:id="rId4"/>
  </sheets>
  <definedNames/>
  <calcPr fullCalcOnLoad="1"/>
</workbook>
</file>

<file path=xl/sharedStrings.xml><?xml version="1.0" encoding="utf-8"?>
<sst xmlns="http://schemas.openxmlformats.org/spreadsheetml/2006/main" count="194" uniqueCount="95">
  <si>
    <t>STORITVE</t>
  </si>
  <si>
    <t>št.točk</t>
  </si>
  <si>
    <t>št.timov</t>
  </si>
  <si>
    <t>zobozdravstvo za odrasle</t>
  </si>
  <si>
    <t>mladinsko zobozdravstvo</t>
  </si>
  <si>
    <t>ortodontija</t>
  </si>
  <si>
    <t>pedontologija</t>
  </si>
  <si>
    <t>skupaj</t>
  </si>
  <si>
    <t>dežurna služba</t>
  </si>
  <si>
    <t>ZDRAVN.KADER</t>
  </si>
  <si>
    <t>zobozdravstvena vzgoja</t>
  </si>
  <si>
    <t>oralna in maksilofacialna kirurgija</t>
  </si>
  <si>
    <t>zobozdravstvene dejavnosti</t>
  </si>
  <si>
    <t>točke</t>
  </si>
  <si>
    <t>v %</t>
  </si>
  <si>
    <t>pedontolgija</t>
  </si>
  <si>
    <t>SPREMEMBA</t>
  </si>
  <si>
    <t>zobna protetika</t>
  </si>
  <si>
    <t>Priloga 1</t>
  </si>
  <si>
    <t>ŠTEVILO TOČK STORITEV</t>
  </si>
  <si>
    <t>pavšal</t>
  </si>
  <si>
    <t>zobozdravstvo za študente</t>
  </si>
  <si>
    <t>DELOVNI NAČRT ZA LETO 2010, KI GA FINANCIRA ZZZS</t>
  </si>
  <si>
    <t>zobozdravstvo za mladino</t>
  </si>
  <si>
    <t xml:space="preserve">zobozdravstvo za študente </t>
  </si>
  <si>
    <t>načrt</t>
  </si>
  <si>
    <t>Priloga 1a</t>
  </si>
  <si>
    <t>DELOVNI NAČRT ZA LETO 2011, KI GA FINANCIRA ZZZS</t>
  </si>
  <si>
    <t>PRIMERJAVA NAČRTOVANEGA PROGRAMA  Z DOSEŽENIM V LETU 2010</t>
  </si>
  <si>
    <t>načrt 2010 (1)</t>
  </si>
  <si>
    <t xml:space="preserve"> - izhodiščni pog. -</t>
  </si>
  <si>
    <t>oralna kirurgija</t>
  </si>
  <si>
    <t>načrt 2010 (2)</t>
  </si>
  <si>
    <t xml:space="preserve"> - z vključ.glavarino -</t>
  </si>
  <si>
    <t>realizacija 2010</t>
  </si>
  <si>
    <t>real.-načrt(2)</t>
  </si>
  <si>
    <t>real./načrt(2)</t>
  </si>
  <si>
    <t>ZDRAV.KADER</t>
  </si>
  <si>
    <t>št.točk - pogod.</t>
  </si>
  <si>
    <t>št.timov - pogod.</t>
  </si>
  <si>
    <t>št.točk - glavarina</t>
  </si>
  <si>
    <t>št.timov - glavarina</t>
  </si>
  <si>
    <t>je enak realiziranemu v letu 2010.</t>
  </si>
  <si>
    <t xml:space="preserve"> - izhodiščni pogod. -</t>
  </si>
  <si>
    <t>( obdobje 1-12 )</t>
  </si>
  <si>
    <r>
      <t xml:space="preserve">Plan dejavnosti pedontologije (0,5 tima)  in zobozdravstvene vzgoje (2,42 tima), </t>
    </r>
    <r>
      <rPr>
        <b/>
        <i/>
        <sz val="12"/>
        <rFont val="Times New Roman CE"/>
        <family val="1"/>
      </rPr>
      <t>ki se financira v pavšalu</t>
    </r>
    <r>
      <rPr>
        <i/>
        <sz val="12"/>
        <rFont val="Times New Roman CE"/>
        <family val="1"/>
      </rPr>
      <t xml:space="preserve">, </t>
    </r>
  </si>
  <si>
    <t xml:space="preserve">na dan </t>
  </si>
  <si>
    <t xml:space="preserve">pogod. </t>
  </si>
  <si>
    <t xml:space="preserve"> z glavarino</t>
  </si>
  <si>
    <t>št.</t>
  </si>
  <si>
    <t>z glavarino</t>
  </si>
  <si>
    <t>opredel.pacienti</t>
  </si>
  <si>
    <t>timov</t>
  </si>
  <si>
    <t>vsi</t>
  </si>
  <si>
    <t>19 let in več</t>
  </si>
  <si>
    <t>do dop.19 leta</t>
  </si>
  <si>
    <t>MLADINA</t>
  </si>
  <si>
    <t xml:space="preserve">ODRASLI </t>
  </si>
  <si>
    <t>s k u p a j</t>
  </si>
  <si>
    <t>Dronjić Nirvana - ŠZA KOZARA</t>
  </si>
  <si>
    <t>Horvat Brajdot Mirjana - ŠZA SOLKAN</t>
  </si>
  <si>
    <t>Jurečič Lijana - PEDONT.AMB.NG</t>
  </si>
  <si>
    <t>Kobale Oresta - ŠZA KANAL</t>
  </si>
  <si>
    <t>Kodre Teja - ŠZA ŠEMPETER</t>
  </si>
  <si>
    <t>Sekulić Tamara - ŠZA MIREN,RENČE</t>
  </si>
  <si>
    <t>Zgonik Zavadlav Tina - ŠZA NG</t>
  </si>
  <si>
    <t xml:space="preserve">SKUPAJ </t>
  </si>
  <si>
    <t>Ambrožič Tatjana - SZA MIREN</t>
  </si>
  <si>
    <t>Bratuž Jenčič Magda - SZA ŠEMPETER</t>
  </si>
  <si>
    <t>Briški Roman - SZA ŠEMPETER</t>
  </si>
  <si>
    <t>Bužinel Matjaž - SPEC.PROTET.NG</t>
  </si>
  <si>
    <t>Černic Simon - SZA NG</t>
  </si>
  <si>
    <t>Djokić Colja Branka - ORTOD.NG</t>
  </si>
  <si>
    <t>Dolenc Jana  - SZA DESKLE</t>
  </si>
  <si>
    <t>Drusany Matej  - ŠTUD.AMB.NG</t>
  </si>
  <si>
    <t>Mozetič Maja - SZA DORNBERK</t>
  </si>
  <si>
    <t>Lisjak Danijela  - SZA NG</t>
  </si>
  <si>
    <t>Štekar Goran  - SZA DOBROVO</t>
  </si>
  <si>
    <t>Šutila Vanja - SZA NG</t>
  </si>
  <si>
    <t>Vodopivec Simčič Andreja - SZA BRANIK</t>
  </si>
  <si>
    <t>Priloga 1b</t>
  </si>
  <si>
    <t>Delovni program ZZZS 2011 po izvajalcih</t>
  </si>
  <si>
    <t xml:space="preserve">Gorkič Matjaž - ŠZA DOBROVO,ČEPOVAN </t>
  </si>
  <si>
    <t>ODRASLI</t>
  </si>
  <si>
    <t>ZOBOZDRAVSTVO  ZA  ODRASLE</t>
  </si>
  <si>
    <t>ZOBOZDRAVSTVO  ZA  MLADINO</t>
  </si>
  <si>
    <t xml:space="preserve">SKUPAJ SZA </t>
  </si>
  <si>
    <t xml:space="preserve">SKUPAJ ŠZA </t>
  </si>
  <si>
    <t xml:space="preserve">S K U P A J </t>
  </si>
  <si>
    <t>načrt 2011</t>
  </si>
  <si>
    <t>razlika</t>
  </si>
  <si>
    <t>opred.pacienti</t>
  </si>
  <si>
    <t>Priloga 1c</t>
  </si>
  <si>
    <t xml:space="preserve">načrt </t>
  </si>
  <si>
    <t>Vodopivec S. Andreja - ŠZA BRAN.,DORN.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</si>
</sst>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24]d\.\ mmmm\ yyyy"/>
    <numFmt numFmtId="175" formatCode="dd/mm/yyyy;@"/>
    <numFmt numFmtId="176" formatCode="_-* #,##0\ _€_-;\-* #,##0\ _€_-;_-* &quot;-&quot;??\ _€_-;_-@_-"/>
    <numFmt numFmtId="177" formatCode="_-* #,##0.0\ _€_-;\-* #,##0.0\ _€_-;_-* &quot;-&quot;??\ _€_-;_-@_-"/>
    <numFmt numFmtId="178" formatCode="_-* #,##0.000\ _€_-;\-* #,##0.000\ _€_-;_-* &quot;-&quot;??\ _€_-;_-@_-"/>
    <numFmt numFmtId="179" formatCode="0.000"/>
    <numFmt numFmtId="180" formatCode="#,##0.0000"/>
  </numFmts>
  <fonts count="30">
    <font>
      <sz val="10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4"/>
      <name val="Times New Roman CE"/>
      <family val="1"/>
    </font>
    <font>
      <i/>
      <sz val="12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20" fillId="16" borderId="8" applyNumberFormat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8" applyNumberFormat="0" applyAlignment="0" applyProtection="0"/>
    <xf numFmtId="0" fontId="23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center" indent="1"/>
    </xf>
    <xf numFmtId="2" fontId="3" fillId="24" borderId="11" xfId="0" applyNumberFormat="1" applyFont="1" applyFill="1" applyBorder="1" applyAlignment="1">
      <alignment vertical="center"/>
    </xf>
    <xf numFmtId="3" fontId="3" fillId="24" borderId="0" xfId="0" applyNumberFormat="1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center" vertical="center"/>
    </xf>
    <xf numFmtId="3" fontId="2" fillId="24" borderId="13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3" fontId="3" fillId="24" borderId="10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4" fontId="3" fillId="24" borderId="0" xfId="0" applyNumberFormat="1" applyFont="1" applyFill="1" applyAlignment="1">
      <alignment vertical="center"/>
    </xf>
    <xf numFmtId="3" fontId="2" fillId="24" borderId="14" xfId="0" applyNumberFormat="1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/>
    </xf>
    <xf numFmtId="3" fontId="2" fillId="24" borderId="15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vertical="center"/>
    </xf>
    <xf numFmtId="4" fontId="2" fillId="24" borderId="21" xfId="0" applyNumberFormat="1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vertical="center"/>
    </xf>
    <xf numFmtId="3" fontId="2" fillId="24" borderId="21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3" fontId="2" fillId="24" borderId="21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left" vertical="center" indent="1"/>
    </xf>
    <xf numFmtId="0" fontId="5" fillId="24" borderId="22" xfId="0" applyFont="1" applyFill="1" applyBorder="1" applyAlignment="1">
      <alignment vertical="center" wrapText="1"/>
    </xf>
    <xf numFmtId="0" fontId="3" fillId="24" borderId="23" xfId="0" applyFont="1" applyFill="1" applyBorder="1" applyAlignment="1">
      <alignment horizontal="center" vertical="center"/>
    </xf>
    <xf numFmtId="3" fontId="3" fillId="24" borderId="24" xfId="0" applyNumberFormat="1" applyFont="1" applyFill="1" applyBorder="1" applyAlignment="1">
      <alignment horizontal="center" vertical="center"/>
    </xf>
    <xf numFmtId="3" fontId="3" fillId="24" borderId="25" xfId="0" applyNumberFormat="1" applyFont="1" applyFill="1" applyBorder="1" applyAlignment="1">
      <alignment horizontal="center" vertical="center"/>
    </xf>
    <xf numFmtId="3" fontId="3" fillId="24" borderId="26" xfId="0" applyNumberFormat="1" applyFont="1" applyFill="1" applyBorder="1" applyAlignment="1">
      <alignment horizontal="center" vertical="center"/>
    </xf>
    <xf numFmtId="3" fontId="3" fillId="24" borderId="19" xfId="0" applyNumberFormat="1" applyFont="1" applyFill="1" applyBorder="1" applyAlignment="1">
      <alignment vertical="center"/>
    </xf>
    <xf numFmtId="3" fontId="3" fillId="24" borderId="20" xfId="0" applyNumberFormat="1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3" fontId="3" fillId="24" borderId="27" xfId="0" applyNumberFormat="1" applyFont="1" applyFill="1" applyBorder="1" applyAlignment="1">
      <alignment horizontal="center" vertical="center"/>
    </xf>
    <xf numFmtId="3" fontId="3" fillId="24" borderId="30" xfId="0" applyNumberFormat="1" applyFont="1" applyFill="1" applyBorder="1" applyAlignment="1">
      <alignment horizontal="center" vertical="center"/>
    </xf>
    <xf numFmtId="3" fontId="3" fillId="24" borderId="22" xfId="0" applyNumberFormat="1" applyFont="1" applyFill="1" applyBorder="1" applyAlignment="1">
      <alignment horizontal="center" vertical="center"/>
    </xf>
    <xf numFmtId="3" fontId="2" fillId="24" borderId="13" xfId="0" applyNumberFormat="1" applyFont="1" applyFill="1" applyBorder="1" applyAlignment="1">
      <alignment horizontal="right" vertical="center"/>
    </xf>
    <xf numFmtId="2" fontId="2" fillId="24" borderId="21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right" vertical="center"/>
    </xf>
    <xf numFmtId="0" fontId="2" fillId="24" borderId="21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4" fontId="3" fillId="24" borderId="35" xfId="0" applyNumberFormat="1" applyFont="1" applyFill="1" applyBorder="1" applyAlignment="1">
      <alignment horizontal="right" vertical="center"/>
    </xf>
    <xf numFmtId="0" fontId="3" fillId="24" borderId="35" xfId="0" applyFont="1" applyFill="1" applyBorder="1" applyAlignment="1">
      <alignment vertical="center"/>
    </xf>
    <xf numFmtId="2" fontId="3" fillId="24" borderId="35" xfId="0" applyNumberFormat="1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horizontal="right" vertical="center"/>
    </xf>
    <xf numFmtId="3" fontId="2" fillId="24" borderId="13" xfId="0" applyNumberFormat="1" applyFont="1" applyFill="1" applyBorder="1" applyAlignment="1">
      <alignment vertical="center"/>
    </xf>
    <xf numFmtId="4" fontId="3" fillId="24" borderId="35" xfId="0" applyNumberFormat="1" applyFont="1" applyFill="1" applyBorder="1" applyAlignment="1">
      <alignment vertical="center"/>
    </xf>
    <xf numFmtId="4" fontId="2" fillId="24" borderId="36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 horizontal="right" vertical="center"/>
    </xf>
    <xf numFmtId="3" fontId="2" fillId="24" borderId="18" xfId="0" applyNumberFormat="1" applyFont="1" applyFill="1" applyBorder="1" applyAlignment="1">
      <alignment vertical="center"/>
    </xf>
    <xf numFmtId="4" fontId="3" fillId="24" borderId="18" xfId="0" applyNumberFormat="1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vertical="center"/>
    </xf>
    <xf numFmtId="4" fontId="3" fillId="24" borderId="20" xfId="0" applyNumberFormat="1" applyFont="1" applyFill="1" applyBorder="1" applyAlignment="1">
      <alignment vertical="center"/>
    </xf>
    <xf numFmtId="4" fontId="2" fillId="24" borderId="20" xfId="0" applyNumberFormat="1" applyFont="1" applyFill="1" applyBorder="1" applyAlignment="1">
      <alignment vertical="center"/>
    </xf>
    <xf numFmtId="3" fontId="3" fillId="24" borderId="15" xfId="0" applyNumberFormat="1" applyFont="1" applyFill="1" applyBorder="1" applyAlignment="1">
      <alignment vertical="center"/>
    </xf>
    <xf numFmtId="0" fontId="3" fillId="24" borderId="33" xfId="0" applyFont="1" applyFill="1" applyBorder="1" applyAlignment="1">
      <alignment vertical="center"/>
    </xf>
    <xf numFmtId="4" fontId="3" fillId="24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29" fillId="0" borderId="37" xfId="0" applyFont="1" applyBorder="1" applyAlignment="1">
      <alignment horizontal="center"/>
    </xf>
    <xf numFmtId="0" fontId="29" fillId="17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24" borderId="35" xfId="0" applyFont="1" applyFill="1" applyBorder="1" applyAlignment="1">
      <alignment horizontal="left" vertical="center" indent="1"/>
    </xf>
    <xf numFmtId="0" fontId="0" fillId="0" borderId="41" xfId="0" applyBorder="1" applyAlignment="1">
      <alignment/>
    </xf>
    <xf numFmtId="18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42" xfId="0" applyFont="1" applyBorder="1" applyAlignment="1">
      <alignment/>
    </xf>
    <xf numFmtId="0" fontId="26" fillId="0" borderId="37" xfId="0" applyFont="1" applyBorder="1" applyAlignment="1">
      <alignment/>
    </xf>
    <xf numFmtId="0" fontId="26" fillId="17" borderId="37" xfId="0" applyFont="1" applyFill="1" applyBorder="1" applyAlignment="1">
      <alignment/>
    </xf>
    <xf numFmtId="4" fontId="26" fillId="0" borderId="35" xfId="0" applyNumberFormat="1" applyFont="1" applyBorder="1" applyAlignment="1">
      <alignment/>
    </xf>
    <xf numFmtId="4" fontId="26" fillId="17" borderId="24" xfId="0" applyNumberFormat="1" applyFont="1" applyFill="1" applyBorder="1" applyAlignment="1">
      <alignment/>
    </xf>
    <xf numFmtId="3" fontId="26" fillId="17" borderId="24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3" fontId="26" fillId="7" borderId="38" xfId="0" applyNumberFormat="1" applyFont="1" applyFill="1" applyBorder="1" applyAlignment="1">
      <alignment/>
    </xf>
    <xf numFmtId="4" fontId="26" fillId="7" borderId="24" xfId="0" applyNumberFormat="1" applyFont="1" applyFill="1" applyBorder="1" applyAlignment="1">
      <alignment/>
    </xf>
    <xf numFmtId="3" fontId="26" fillId="7" borderId="24" xfId="0" applyNumberFormat="1" applyFont="1" applyFill="1" applyBorder="1" applyAlignment="1">
      <alignment/>
    </xf>
    <xf numFmtId="4" fontId="26" fillId="17" borderId="37" xfId="0" applyNumberFormat="1" applyFont="1" applyFill="1" applyBorder="1" applyAlignment="1">
      <alignment/>
    </xf>
    <xf numFmtId="3" fontId="26" fillId="17" borderId="37" xfId="0" applyNumberFormat="1" applyFont="1" applyFill="1" applyBorder="1" applyAlignment="1">
      <alignment/>
    </xf>
    <xf numFmtId="3" fontId="26" fillId="7" borderId="35" xfId="0" applyNumberFormat="1" applyFont="1" applyFill="1" applyBorder="1" applyAlignment="1">
      <alignment/>
    </xf>
    <xf numFmtId="4" fontId="26" fillId="7" borderId="37" xfId="0" applyNumberFormat="1" applyFont="1" applyFill="1" applyBorder="1" applyAlignment="1">
      <alignment/>
    </xf>
    <xf numFmtId="3" fontId="26" fillId="7" borderId="37" xfId="0" applyNumberFormat="1" applyFont="1" applyFill="1" applyBorder="1" applyAlignment="1">
      <alignment/>
    </xf>
    <xf numFmtId="0" fontId="26" fillId="17" borderId="25" xfId="0" applyFont="1" applyFill="1" applyBorder="1" applyAlignment="1">
      <alignment/>
    </xf>
    <xf numFmtId="3" fontId="26" fillId="17" borderId="25" xfId="0" applyNumberFormat="1" applyFont="1" applyFill="1" applyBorder="1" applyAlignment="1">
      <alignment/>
    </xf>
    <xf numFmtId="3" fontId="26" fillId="7" borderId="25" xfId="0" applyNumberFormat="1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17" borderId="43" xfId="0" applyFont="1" applyFill="1" applyBorder="1" applyAlignment="1">
      <alignment/>
    </xf>
    <xf numFmtId="3" fontId="28" fillId="17" borderId="43" xfId="0" applyNumberFormat="1" applyFont="1" applyFill="1" applyBorder="1" applyAlignment="1">
      <alignment/>
    </xf>
    <xf numFmtId="3" fontId="28" fillId="0" borderId="44" xfId="0" applyNumberFormat="1" applyFont="1" applyBorder="1" applyAlignment="1">
      <alignment/>
    </xf>
    <xf numFmtId="3" fontId="28" fillId="7" borderId="45" xfId="0" applyNumberFormat="1" applyFont="1" applyFill="1" applyBorder="1" applyAlignment="1">
      <alignment/>
    </xf>
    <xf numFmtId="4" fontId="28" fillId="7" borderId="46" xfId="0" applyNumberFormat="1" applyFont="1" applyFill="1" applyBorder="1" applyAlignment="1">
      <alignment/>
    </xf>
    <xf numFmtId="3" fontId="28" fillId="7" borderId="46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14" fontId="29" fillId="0" borderId="37" xfId="0" applyNumberFormat="1" applyFont="1" applyBorder="1" applyAlignment="1">
      <alignment horizontal="center"/>
    </xf>
    <xf numFmtId="14" fontId="29" fillId="17" borderId="37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7" fillId="7" borderId="35" xfId="0" applyFont="1" applyFill="1" applyBorder="1" applyAlignment="1">
      <alignment horizontal="center"/>
    </xf>
    <xf numFmtId="0" fontId="27" fillId="7" borderId="37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17" borderId="25" xfId="0" applyFont="1" applyFill="1" applyBorder="1" applyAlignment="1">
      <alignment horizontal="center"/>
    </xf>
    <xf numFmtId="0" fontId="27" fillId="17" borderId="25" xfId="0" applyFont="1" applyFill="1" applyBorder="1" applyAlignment="1">
      <alignment horizontal="center"/>
    </xf>
    <xf numFmtId="0" fontId="28" fillId="17" borderId="46" xfId="0" applyFont="1" applyFill="1" applyBorder="1" applyAlignment="1">
      <alignment/>
    </xf>
    <xf numFmtId="0" fontId="26" fillId="17" borderId="35" xfId="0" applyFont="1" applyFill="1" applyBorder="1" applyAlignment="1">
      <alignment/>
    </xf>
    <xf numFmtId="4" fontId="26" fillId="0" borderId="0" xfId="0" applyNumberFormat="1" applyFont="1" applyAlignment="1">
      <alignment/>
    </xf>
    <xf numFmtId="4" fontId="26" fillId="17" borderId="35" xfId="0" applyNumberFormat="1" applyFont="1" applyFill="1" applyBorder="1" applyAlignment="1">
      <alignment/>
    </xf>
    <xf numFmtId="3" fontId="26" fillId="17" borderId="35" xfId="0" applyNumberFormat="1" applyFont="1" applyFill="1" applyBorder="1" applyAlignment="1">
      <alignment/>
    </xf>
    <xf numFmtId="3" fontId="26" fillId="0" borderId="37" xfId="0" applyNumberFormat="1" applyFont="1" applyBorder="1" applyAlignment="1">
      <alignment/>
    </xf>
    <xf numFmtId="0" fontId="28" fillId="7" borderId="46" xfId="0" applyFont="1" applyFill="1" applyBorder="1" applyAlignment="1">
      <alignment/>
    </xf>
    <xf numFmtId="4" fontId="28" fillId="7" borderId="43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3" fontId="28" fillId="0" borderId="46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9" fillId="0" borderId="41" xfId="0" applyFont="1" applyBorder="1" applyAlignment="1">
      <alignment horizontal="center"/>
    </xf>
    <xf numFmtId="14" fontId="29" fillId="0" borderId="41" xfId="0" applyNumberFormat="1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27" fillId="0" borderId="24" xfId="0" applyFont="1" applyBorder="1" applyAlignment="1">
      <alignment/>
    </xf>
    <xf numFmtId="0" fontId="29" fillId="0" borderId="37" xfId="0" applyFont="1" applyBorder="1" applyAlignment="1">
      <alignment/>
    </xf>
    <xf numFmtId="0" fontId="26" fillId="0" borderId="25" xfId="0" applyFont="1" applyBorder="1" applyAlignment="1">
      <alignment/>
    </xf>
    <xf numFmtId="0" fontId="27" fillId="0" borderId="37" xfId="0" applyFont="1" applyBorder="1" applyAlignment="1">
      <alignment/>
    </xf>
    <xf numFmtId="0" fontId="29" fillId="0" borderId="46" xfId="0" applyFont="1" applyBorder="1" applyAlignment="1">
      <alignment/>
    </xf>
    <xf numFmtId="0" fontId="26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2" fillId="24" borderId="35" xfId="0" applyFont="1" applyFill="1" applyBorder="1" applyAlignment="1">
      <alignment vertical="center"/>
    </xf>
    <xf numFmtId="0" fontId="27" fillId="25" borderId="35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3" fontId="26" fillId="25" borderId="38" xfId="0" applyNumberFormat="1" applyFont="1" applyFill="1" applyBorder="1" applyAlignment="1">
      <alignment/>
    </xf>
    <xf numFmtId="4" fontId="26" fillId="25" borderId="24" xfId="0" applyNumberFormat="1" applyFont="1" applyFill="1" applyBorder="1" applyAlignment="1">
      <alignment/>
    </xf>
    <xf numFmtId="3" fontId="26" fillId="25" borderId="35" xfId="0" applyNumberFormat="1" applyFont="1" applyFill="1" applyBorder="1" applyAlignment="1">
      <alignment/>
    </xf>
    <xf numFmtId="4" fontId="26" fillId="25" borderId="37" xfId="0" applyNumberFormat="1" applyFont="1" applyFill="1" applyBorder="1" applyAlignment="1">
      <alignment/>
    </xf>
    <xf numFmtId="3" fontId="28" fillId="25" borderId="45" xfId="0" applyNumberFormat="1" applyFont="1" applyFill="1" applyBorder="1" applyAlignment="1">
      <alignment/>
    </xf>
    <xf numFmtId="4" fontId="28" fillId="25" borderId="46" xfId="0" applyNumberFormat="1" applyFont="1" applyFill="1" applyBorder="1" applyAlignment="1">
      <alignment/>
    </xf>
    <xf numFmtId="0" fontId="27" fillId="25" borderId="24" xfId="0" applyFont="1" applyFill="1" applyBorder="1" applyAlignment="1">
      <alignment horizontal="center"/>
    </xf>
    <xf numFmtId="0" fontId="27" fillId="25" borderId="25" xfId="0" applyFont="1" applyFill="1" applyBorder="1" applyAlignment="1">
      <alignment horizontal="center"/>
    </xf>
    <xf numFmtId="3" fontId="26" fillId="25" borderId="39" xfId="0" applyNumberFormat="1" applyFont="1" applyFill="1" applyBorder="1" applyAlignment="1">
      <alignment/>
    </xf>
    <xf numFmtId="3" fontId="26" fillId="25" borderId="0" xfId="0" applyNumberFormat="1" applyFont="1" applyFill="1" applyBorder="1" applyAlignment="1">
      <alignment/>
    </xf>
    <xf numFmtId="4" fontId="26" fillId="25" borderId="25" xfId="0" applyNumberFormat="1" applyFont="1" applyFill="1" applyBorder="1" applyAlignment="1">
      <alignment/>
    </xf>
    <xf numFmtId="3" fontId="28" fillId="25" borderId="46" xfId="0" applyNumberFormat="1" applyFont="1" applyFill="1" applyBorder="1" applyAlignment="1">
      <alignment/>
    </xf>
    <xf numFmtId="4" fontId="28" fillId="25" borderId="43" xfId="0" applyNumberFormat="1" applyFont="1" applyFill="1" applyBorder="1" applyAlignment="1">
      <alignment/>
    </xf>
    <xf numFmtId="3" fontId="28" fillId="25" borderId="43" xfId="0" applyNumberFormat="1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24" borderId="27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9.25390625" style="1" customWidth="1"/>
    <col min="2" max="2" width="18.25390625" style="1" customWidth="1"/>
    <col min="3" max="3" width="19.75390625" style="1" customWidth="1"/>
    <col min="4" max="4" width="19.00390625" style="1" customWidth="1"/>
    <col min="5" max="5" width="14.00390625" style="1" customWidth="1"/>
    <col min="6" max="6" width="13.625" style="1" customWidth="1"/>
    <col min="7" max="16384" width="9.125" style="1" customWidth="1"/>
  </cols>
  <sheetData>
    <row r="1" spans="1:2" ht="15.75">
      <c r="A1" s="23" t="s">
        <v>18</v>
      </c>
      <c r="B1" s="23"/>
    </row>
    <row r="2" spans="1:6" ht="19.5">
      <c r="A2" s="182" t="s">
        <v>27</v>
      </c>
      <c r="B2" s="182"/>
      <c r="C2" s="182"/>
      <c r="D2" s="182"/>
      <c r="E2" s="182"/>
      <c r="F2" s="182"/>
    </row>
    <row r="3" spans="1:6" ht="19.5">
      <c r="A3" s="12"/>
      <c r="B3" s="12"/>
      <c r="C3" s="12"/>
      <c r="D3" s="12"/>
      <c r="E3" s="12"/>
      <c r="F3" s="12"/>
    </row>
    <row r="4" spans="1:6" ht="16.5" thickBot="1">
      <c r="A4" s="4"/>
      <c r="B4" s="4"/>
      <c r="C4" s="4"/>
      <c r="D4" s="4"/>
      <c r="E4" s="4"/>
      <c r="F4" s="4"/>
    </row>
    <row r="5" spans="1:6" ht="18.75" customHeight="1">
      <c r="A5" s="195" t="s">
        <v>12</v>
      </c>
      <c r="B5" s="61" t="s">
        <v>0</v>
      </c>
      <c r="C5" s="63" t="s">
        <v>37</v>
      </c>
      <c r="D5" s="61" t="s">
        <v>0</v>
      </c>
      <c r="E5" s="192" t="s">
        <v>37</v>
      </c>
      <c r="F5" s="187"/>
    </row>
    <row r="6" spans="1:6" ht="18.75" customHeight="1" thickBot="1">
      <c r="A6" s="196"/>
      <c r="B6" s="62" t="s">
        <v>38</v>
      </c>
      <c r="C6" s="64" t="s">
        <v>39</v>
      </c>
      <c r="D6" s="62" t="s">
        <v>40</v>
      </c>
      <c r="E6" s="193" t="s">
        <v>41</v>
      </c>
      <c r="F6" s="194"/>
    </row>
    <row r="7" spans="1:6" ht="18.75" customHeight="1">
      <c r="A7" s="6" t="s">
        <v>3</v>
      </c>
      <c r="B7" s="13">
        <v>406167</v>
      </c>
      <c r="C7" s="70">
        <v>8.58</v>
      </c>
      <c r="D7" s="78">
        <v>396999</v>
      </c>
      <c r="E7" s="79"/>
      <c r="F7" s="80">
        <v>8.39</v>
      </c>
    </row>
    <row r="8" spans="1:6" ht="18.75" customHeight="1">
      <c r="A8" s="6" t="s">
        <v>4</v>
      </c>
      <c r="B8" s="13">
        <v>249427</v>
      </c>
      <c r="C8" s="70">
        <v>7.78</v>
      </c>
      <c r="D8" s="13">
        <v>227253</v>
      </c>
      <c r="E8" s="66"/>
      <c r="F8" s="30">
        <v>7.09</v>
      </c>
    </row>
    <row r="9" spans="1:6" ht="18.75" customHeight="1">
      <c r="A9" s="6" t="s">
        <v>5</v>
      </c>
      <c r="B9" s="13">
        <v>124550</v>
      </c>
      <c r="C9" s="70">
        <v>2</v>
      </c>
      <c r="D9" s="13">
        <v>124550</v>
      </c>
      <c r="E9" s="66"/>
      <c r="F9" s="30">
        <v>2</v>
      </c>
    </row>
    <row r="10" spans="1:6" ht="18.75" customHeight="1">
      <c r="A10" s="6" t="s">
        <v>6</v>
      </c>
      <c r="B10" s="13">
        <v>17533</v>
      </c>
      <c r="C10" s="70">
        <v>0.5</v>
      </c>
      <c r="D10" s="13">
        <v>17533</v>
      </c>
      <c r="E10" s="67"/>
      <c r="F10" s="30">
        <v>0.5</v>
      </c>
    </row>
    <row r="11" spans="1:6" ht="18.75" customHeight="1">
      <c r="A11" s="6" t="s">
        <v>31</v>
      </c>
      <c r="B11" s="13">
        <v>59985</v>
      </c>
      <c r="C11" s="70">
        <v>1</v>
      </c>
      <c r="D11" s="13">
        <v>59985</v>
      </c>
      <c r="E11" s="66"/>
      <c r="F11" s="30">
        <v>1</v>
      </c>
    </row>
    <row r="12" spans="1:6" ht="18.75" customHeight="1">
      <c r="A12" s="6" t="s">
        <v>17</v>
      </c>
      <c r="B12" s="13">
        <v>35173</v>
      </c>
      <c r="C12" s="70">
        <v>0.5</v>
      </c>
      <c r="D12" s="13">
        <v>35173</v>
      </c>
      <c r="E12" s="66"/>
      <c r="F12" s="30">
        <v>0.5</v>
      </c>
    </row>
    <row r="13" spans="1:6" ht="18.75" customHeight="1">
      <c r="A13" s="6" t="s">
        <v>21</v>
      </c>
      <c r="B13" s="13">
        <v>18668</v>
      </c>
      <c r="C13" s="70">
        <v>0.5</v>
      </c>
      <c r="D13" s="13">
        <v>18668</v>
      </c>
      <c r="E13" s="66"/>
      <c r="F13" s="30">
        <v>0.5</v>
      </c>
    </row>
    <row r="14" spans="1:6" ht="18.75" customHeight="1">
      <c r="A14" s="6" t="s">
        <v>8</v>
      </c>
      <c r="B14" s="68" t="s">
        <v>20</v>
      </c>
      <c r="C14" s="65"/>
      <c r="D14" s="72" t="s">
        <v>20</v>
      </c>
      <c r="E14" s="66"/>
      <c r="F14" s="30"/>
    </row>
    <row r="15" spans="1:6" ht="18.75" customHeight="1" thickBot="1">
      <c r="A15" s="6" t="s">
        <v>10</v>
      </c>
      <c r="B15" s="68" t="s">
        <v>20</v>
      </c>
      <c r="C15" s="65"/>
      <c r="D15" s="74" t="s">
        <v>20</v>
      </c>
      <c r="E15" s="75"/>
      <c r="F15" s="76"/>
    </row>
    <row r="16" spans="1:6" ht="18.75" customHeight="1" thickBot="1">
      <c r="A16" s="28" t="s">
        <v>7</v>
      </c>
      <c r="B16" s="69">
        <f>SUM(B7:B15)</f>
        <v>911503</v>
      </c>
      <c r="C16" s="71">
        <f>SUM(C7:C13)</f>
        <v>20.86</v>
      </c>
      <c r="D16" s="73">
        <f>SUM(D7:D15)</f>
        <v>880161</v>
      </c>
      <c r="E16" s="75"/>
      <c r="F16" s="77">
        <f>SUM(F7:F13)</f>
        <v>19.98</v>
      </c>
    </row>
    <row r="17" spans="1:6" ht="18.75" customHeight="1">
      <c r="A17" s="4"/>
      <c r="B17" s="4"/>
      <c r="C17" s="15"/>
      <c r="D17" s="15"/>
      <c r="E17" s="4"/>
      <c r="F17" s="4"/>
    </row>
    <row r="18" spans="1:6" ht="18.75" customHeight="1">
      <c r="A18" s="4"/>
      <c r="B18" s="4"/>
      <c r="C18" s="15"/>
      <c r="D18" s="15"/>
      <c r="E18" s="4"/>
      <c r="F18" s="4"/>
    </row>
    <row r="19" spans="1:6" ht="18.75" customHeight="1">
      <c r="A19" s="4"/>
      <c r="B19" s="4"/>
      <c r="C19" s="15"/>
      <c r="D19" s="15"/>
      <c r="E19" s="4"/>
      <c r="F19" s="4"/>
    </row>
    <row r="20" spans="1:6" ht="18.75" customHeight="1">
      <c r="A20" s="4"/>
      <c r="B20" s="4"/>
      <c r="C20" s="15"/>
      <c r="D20" s="15"/>
      <c r="E20" s="4"/>
      <c r="F20" s="4"/>
    </row>
    <row r="21" spans="1:6" ht="18.75" customHeight="1">
      <c r="A21" s="4"/>
      <c r="B21" s="4"/>
      <c r="C21" s="4"/>
      <c r="D21" s="4"/>
      <c r="E21" s="4"/>
      <c r="F21" s="4"/>
    </row>
    <row r="22" spans="1:6" ht="18.75" customHeight="1">
      <c r="A22" s="182" t="s">
        <v>28</v>
      </c>
      <c r="B22" s="182"/>
      <c r="C22" s="182"/>
      <c r="D22" s="182"/>
      <c r="E22" s="182"/>
      <c r="F22" s="182"/>
    </row>
    <row r="23" spans="1:6" ht="18.75" customHeight="1" thickBot="1">
      <c r="A23" s="2"/>
      <c r="B23" s="2"/>
      <c r="C23" s="3"/>
      <c r="D23" s="3"/>
      <c r="E23" s="3"/>
      <c r="F23" s="3"/>
    </row>
    <row r="24" spans="1:6" ht="18.75" customHeight="1">
      <c r="A24" s="183" t="s">
        <v>12</v>
      </c>
      <c r="B24" s="29"/>
      <c r="C24" s="188" t="s">
        <v>19</v>
      </c>
      <c r="D24" s="189"/>
      <c r="E24" s="186" t="s">
        <v>16</v>
      </c>
      <c r="F24" s="187"/>
    </row>
    <row r="25" spans="1:6" ht="18.75" customHeight="1">
      <c r="A25" s="184"/>
      <c r="B25" s="37"/>
      <c r="C25" s="190"/>
      <c r="D25" s="191"/>
      <c r="E25" s="44"/>
      <c r="F25" s="45"/>
    </row>
    <row r="26" spans="1:6" ht="18.75" customHeight="1">
      <c r="A26" s="184"/>
      <c r="B26" s="53" t="s">
        <v>29</v>
      </c>
      <c r="C26" s="39" t="s">
        <v>32</v>
      </c>
      <c r="D26" s="41" t="s">
        <v>34</v>
      </c>
      <c r="E26" s="46" t="s">
        <v>35</v>
      </c>
      <c r="F26" s="38" t="s">
        <v>36</v>
      </c>
    </row>
    <row r="27" spans="1:6" ht="18.75" customHeight="1" thickBot="1">
      <c r="A27" s="185"/>
      <c r="B27" s="54" t="s">
        <v>30</v>
      </c>
      <c r="C27" s="40" t="s">
        <v>33</v>
      </c>
      <c r="D27" s="52" t="s">
        <v>44</v>
      </c>
      <c r="E27" s="47" t="s">
        <v>13</v>
      </c>
      <c r="F27" s="10" t="s">
        <v>14</v>
      </c>
    </row>
    <row r="28" spans="1:6" ht="18.75" customHeight="1">
      <c r="A28" s="6" t="s">
        <v>3</v>
      </c>
      <c r="B28" s="13">
        <v>404748</v>
      </c>
      <c r="C28" s="8">
        <f>396484+3367</f>
        <v>399851</v>
      </c>
      <c r="D28" s="9">
        <v>405221</v>
      </c>
      <c r="E28" s="13">
        <f aca="true" t="shared" si="0" ref="E28:E33">D28-C28</f>
        <v>5370</v>
      </c>
      <c r="F28" s="7">
        <f aca="true" t="shared" si="1" ref="F28:F35">D28/C28*100</f>
        <v>101.34300026759968</v>
      </c>
    </row>
    <row r="29" spans="1:6" ht="18.75" customHeight="1">
      <c r="A29" s="6" t="s">
        <v>4</v>
      </c>
      <c r="B29" s="13">
        <v>249427</v>
      </c>
      <c r="C29" s="8">
        <v>227695</v>
      </c>
      <c r="D29" s="9">
        <v>228308</v>
      </c>
      <c r="E29" s="13">
        <f t="shared" si="0"/>
        <v>613</v>
      </c>
      <c r="F29" s="7">
        <f t="shared" si="1"/>
        <v>100.26921978963085</v>
      </c>
    </row>
    <row r="30" spans="1:6" ht="18.75" customHeight="1">
      <c r="A30" s="6" t="s">
        <v>5</v>
      </c>
      <c r="B30" s="13">
        <v>124550</v>
      </c>
      <c r="C30" s="8">
        <f>124550+5920</f>
        <v>130470</v>
      </c>
      <c r="D30" s="9">
        <v>130945</v>
      </c>
      <c r="E30" s="13">
        <f t="shared" si="0"/>
        <v>475</v>
      </c>
      <c r="F30" s="7">
        <f t="shared" si="1"/>
        <v>100.36406836820726</v>
      </c>
    </row>
    <row r="31" spans="1:6" ht="18.75" customHeight="1">
      <c r="A31" s="6" t="s">
        <v>15</v>
      </c>
      <c r="B31" s="13">
        <v>17533</v>
      </c>
      <c r="C31" s="8">
        <v>17533</v>
      </c>
      <c r="D31" s="9">
        <v>17615</v>
      </c>
      <c r="E31" s="13">
        <f t="shared" si="0"/>
        <v>82</v>
      </c>
      <c r="F31" s="7">
        <f t="shared" si="1"/>
        <v>100.46768949980039</v>
      </c>
    </row>
    <row r="32" spans="1:6" ht="18.75" customHeight="1">
      <c r="A32" s="6" t="s">
        <v>31</v>
      </c>
      <c r="B32" s="13">
        <v>59985</v>
      </c>
      <c r="C32" s="8">
        <v>59985</v>
      </c>
      <c r="D32" s="9">
        <v>60437</v>
      </c>
      <c r="E32" s="13">
        <f t="shared" si="0"/>
        <v>452</v>
      </c>
      <c r="F32" s="7">
        <f t="shared" si="1"/>
        <v>100.75352171376177</v>
      </c>
    </row>
    <row r="33" spans="1:6" ht="18.75" customHeight="1">
      <c r="A33" s="6" t="s">
        <v>17</v>
      </c>
      <c r="B33" s="13">
        <v>35173</v>
      </c>
      <c r="C33" s="8">
        <v>35173</v>
      </c>
      <c r="D33" s="9">
        <v>35065</v>
      </c>
      <c r="E33" s="13">
        <f t="shared" si="0"/>
        <v>-108</v>
      </c>
      <c r="F33" s="7">
        <f t="shared" si="1"/>
        <v>99.69294629403235</v>
      </c>
    </row>
    <row r="34" spans="1:6" ht="18.75" customHeight="1" thickBot="1">
      <c r="A34" s="6" t="s">
        <v>21</v>
      </c>
      <c r="B34" s="48">
        <v>18668</v>
      </c>
      <c r="C34" s="42">
        <v>18668</v>
      </c>
      <c r="D34" s="43">
        <v>18675</v>
      </c>
      <c r="E34" s="13">
        <f>D34-C34</f>
        <v>7</v>
      </c>
      <c r="F34" s="7">
        <f t="shared" si="1"/>
        <v>100.03749732161988</v>
      </c>
    </row>
    <row r="35" spans="1:6" ht="18.75" customHeight="1" thickBot="1">
      <c r="A35" s="36" t="s">
        <v>7</v>
      </c>
      <c r="B35" s="11">
        <f>SUM(B28:B34)</f>
        <v>910084</v>
      </c>
      <c r="C35" s="16">
        <f>SUM(C28:C34)</f>
        <v>889375</v>
      </c>
      <c r="D35" s="35">
        <f>SUM(D28:D34)</f>
        <v>896266</v>
      </c>
      <c r="E35" s="55">
        <f>SUM(E28:E34)</f>
        <v>6891</v>
      </c>
      <c r="F35" s="56">
        <f t="shared" si="1"/>
        <v>100.77481377371751</v>
      </c>
    </row>
    <row r="36" spans="1:6" ht="30" customHeight="1">
      <c r="A36" s="17" t="s">
        <v>45</v>
      </c>
      <c r="B36" s="34"/>
      <c r="C36" s="34"/>
      <c r="D36" s="34"/>
      <c r="E36" s="18"/>
      <c r="F36" s="19"/>
    </row>
    <row r="37" spans="1:6" ht="30" customHeight="1" thickBot="1">
      <c r="A37" s="20" t="s">
        <v>42</v>
      </c>
      <c r="B37" s="21"/>
      <c r="C37" s="21"/>
      <c r="D37" s="21"/>
      <c r="E37" s="21"/>
      <c r="F37" s="22"/>
    </row>
    <row r="38" spans="3:6" ht="18.75" customHeight="1">
      <c r="C38" s="5"/>
      <c r="D38" s="5"/>
      <c r="E38" s="5"/>
      <c r="F38" s="5"/>
    </row>
  </sheetData>
  <mergeCells count="8">
    <mergeCell ref="E5:F5"/>
    <mergeCell ref="E6:F6"/>
    <mergeCell ref="A5:A6"/>
    <mergeCell ref="A2:F2"/>
    <mergeCell ref="A22:F22"/>
    <mergeCell ref="A24:A27"/>
    <mergeCell ref="E24:F24"/>
    <mergeCell ref="C24:D25"/>
  </mergeCells>
  <printOptions horizontalCentered="1" verticalCentered="1"/>
  <pageMargins left="0.3937007874015748" right="0.3937007874015748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8" sqref="C8"/>
    </sheetView>
  </sheetViews>
  <sheetFormatPr defaultColWidth="9.00390625" defaultRowHeight="12.75"/>
  <cols>
    <col min="1" max="1" width="35.125" style="1" customWidth="1"/>
    <col min="2" max="2" width="3.25390625" style="1" customWidth="1"/>
    <col min="3" max="3" width="14.75390625" style="1" customWidth="1"/>
    <col min="4" max="4" width="21.125" style="1" customWidth="1"/>
    <col min="5" max="5" width="16.875" style="1" customWidth="1"/>
    <col min="6" max="6" width="20.875" style="1" customWidth="1"/>
    <col min="7" max="16384" width="9.125" style="1" customWidth="1"/>
  </cols>
  <sheetData>
    <row r="1" spans="1:2" ht="15.75">
      <c r="A1" s="23" t="s">
        <v>26</v>
      </c>
      <c r="B1" s="23"/>
    </row>
    <row r="2" spans="1:6" ht="19.5">
      <c r="A2" s="182" t="s">
        <v>27</v>
      </c>
      <c r="B2" s="182"/>
      <c r="C2" s="182"/>
      <c r="D2" s="182"/>
      <c r="E2" s="182"/>
      <c r="F2" s="182"/>
    </row>
    <row r="3" spans="1:6" ht="20.25" thickBot="1">
      <c r="A3" s="12"/>
      <c r="B3" s="12"/>
      <c r="C3" s="12"/>
      <c r="D3" s="12"/>
      <c r="E3" s="12"/>
      <c r="F3" s="12"/>
    </row>
    <row r="4" spans="1:6" ht="16.5" thickBot="1">
      <c r="A4" s="4"/>
      <c r="B4" s="14"/>
      <c r="C4" s="59" t="s">
        <v>25</v>
      </c>
      <c r="D4" s="60" t="s">
        <v>43</v>
      </c>
      <c r="E4" s="59" t="s">
        <v>25</v>
      </c>
      <c r="F4" s="60" t="s">
        <v>33</v>
      </c>
    </row>
    <row r="5" spans="1:6" ht="18.75" customHeight="1">
      <c r="A5" s="195" t="s">
        <v>12</v>
      </c>
      <c r="B5" s="26"/>
      <c r="C5" s="24" t="s">
        <v>0</v>
      </c>
      <c r="D5" s="57" t="s">
        <v>9</v>
      </c>
      <c r="E5" s="24" t="s">
        <v>0</v>
      </c>
      <c r="F5" s="57" t="s">
        <v>9</v>
      </c>
    </row>
    <row r="6" spans="1:6" ht="18.75" customHeight="1" thickBot="1">
      <c r="A6" s="196"/>
      <c r="B6" s="27"/>
      <c r="C6" s="25" t="s">
        <v>1</v>
      </c>
      <c r="D6" s="58" t="s">
        <v>2</v>
      </c>
      <c r="E6" s="25" t="s">
        <v>1</v>
      </c>
      <c r="F6" s="58" t="s">
        <v>2</v>
      </c>
    </row>
    <row r="7" spans="1:6" ht="18.75" customHeight="1">
      <c r="A7" s="6" t="s">
        <v>3</v>
      </c>
      <c r="B7" s="6"/>
      <c r="C7" s="32">
        <v>406167</v>
      </c>
      <c r="D7" s="30">
        <v>8.58</v>
      </c>
      <c r="E7" s="32">
        <v>396999</v>
      </c>
      <c r="F7" s="30">
        <v>8.39</v>
      </c>
    </row>
    <row r="8" spans="1:6" ht="18.75" customHeight="1">
      <c r="A8" s="6" t="s">
        <v>23</v>
      </c>
      <c r="B8" s="6"/>
      <c r="C8" s="32">
        <v>249427</v>
      </c>
      <c r="D8" s="30">
        <v>7.78</v>
      </c>
      <c r="E8" s="32">
        <v>227253</v>
      </c>
      <c r="F8" s="30">
        <v>7.09</v>
      </c>
    </row>
    <row r="9" spans="1:6" ht="18.75" customHeight="1">
      <c r="A9" s="6" t="s">
        <v>5</v>
      </c>
      <c r="B9" s="6"/>
      <c r="C9" s="32">
        <v>124550</v>
      </c>
      <c r="D9" s="30">
        <v>2</v>
      </c>
      <c r="E9" s="32">
        <v>124550</v>
      </c>
      <c r="F9" s="30">
        <v>2</v>
      </c>
    </row>
    <row r="10" spans="1:6" ht="18.75" customHeight="1">
      <c r="A10" s="6" t="s">
        <v>6</v>
      </c>
      <c r="B10" s="6"/>
      <c r="C10" s="32">
        <v>17533</v>
      </c>
      <c r="D10" s="30">
        <v>0.5</v>
      </c>
      <c r="E10" s="32">
        <v>17533</v>
      </c>
      <c r="F10" s="30">
        <v>0.5</v>
      </c>
    </row>
    <row r="11" spans="1:6" ht="18.75" customHeight="1">
      <c r="A11" s="6" t="s">
        <v>11</v>
      </c>
      <c r="B11" s="6"/>
      <c r="C11" s="32">
        <v>59985</v>
      </c>
      <c r="D11" s="30">
        <v>1</v>
      </c>
      <c r="E11" s="32">
        <v>59985</v>
      </c>
      <c r="F11" s="30">
        <v>1</v>
      </c>
    </row>
    <row r="12" spans="1:6" ht="18.75" customHeight="1">
      <c r="A12" s="6" t="s">
        <v>17</v>
      </c>
      <c r="B12" s="6"/>
      <c r="C12" s="32">
        <v>35173</v>
      </c>
      <c r="D12" s="30">
        <v>0.5</v>
      </c>
      <c r="E12" s="32">
        <v>35173</v>
      </c>
      <c r="F12" s="30">
        <v>0.5</v>
      </c>
    </row>
    <row r="13" spans="1:6" ht="18.75" customHeight="1">
      <c r="A13" s="6" t="s">
        <v>24</v>
      </c>
      <c r="B13" s="6"/>
      <c r="C13" s="32">
        <v>18668</v>
      </c>
      <c r="D13" s="30">
        <v>0.5</v>
      </c>
      <c r="E13" s="32">
        <v>18668</v>
      </c>
      <c r="F13" s="30">
        <v>0.5</v>
      </c>
    </row>
    <row r="14" spans="1:6" ht="18.75" customHeight="1">
      <c r="A14" s="6" t="s">
        <v>8</v>
      </c>
      <c r="B14" s="6"/>
      <c r="C14" s="9" t="s">
        <v>20</v>
      </c>
      <c r="D14" s="30"/>
      <c r="E14" s="9" t="s">
        <v>20</v>
      </c>
      <c r="F14" s="30"/>
    </row>
    <row r="15" spans="1:6" ht="18.75" customHeight="1" thickBot="1">
      <c r="A15" s="6" t="s">
        <v>10</v>
      </c>
      <c r="B15" s="6"/>
      <c r="C15" s="9" t="s">
        <v>20</v>
      </c>
      <c r="D15" s="30"/>
      <c r="E15" s="9" t="s">
        <v>20</v>
      </c>
      <c r="F15" s="30"/>
    </row>
    <row r="16" spans="1:6" ht="18.75" customHeight="1" thickBot="1">
      <c r="A16" s="28" t="s">
        <v>7</v>
      </c>
      <c r="B16" s="28"/>
      <c r="C16" s="33">
        <f>SUM(C7:C13)</f>
        <v>911503</v>
      </c>
      <c r="D16" s="31">
        <f>SUM(D7:D15)</f>
        <v>20.86</v>
      </c>
      <c r="E16" s="33">
        <f>SUM(E7:E13)</f>
        <v>880161</v>
      </c>
      <c r="F16" s="31">
        <f>SUM(F7:F15)</f>
        <v>19.98</v>
      </c>
    </row>
    <row r="17" spans="1:6" ht="18.75" customHeight="1">
      <c r="A17" s="4"/>
      <c r="B17" s="4"/>
      <c r="C17" s="15"/>
      <c r="D17" s="15"/>
      <c r="E17" s="4"/>
      <c r="F17" s="4"/>
    </row>
    <row r="18" spans="1:6" ht="18.75" customHeight="1">
      <c r="A18" s="4"/>
      <c r="B18" s="4"/>
      <c r="C18" s="15"/>
      <c r="D18" s="15"/>
      <c r="E18" s="4"/>
      <c r="F18" s="4"/>
    </row>
    <row r="19" spans="1:6" ht="18.75" customHeight="1">
      <c r="A19" s="4"/>
      <c r="B19" s="4"/>
      <c r="C19" s="15"/>
      <c r="D19" s="15"/>
      <c r="E19" s="4"/>
      <c r="F19" s="4"/>
    </row>
    <row r="20" spans="1:6" ht="18.75" customHeight="1">
      <c r="A20" s="4"/>
      <c r="B20" s="4"/>
      <c r="C20" s="15"/>
      <c r="D20" s="15"/>
      <c r="E20" s="4"/>
      <c r="F20" s="4"/>
    </row>
    <row r="21" spans="1:6" ht="18.75" customHeight="1">
      <c r="A21" s="182" t="s">
        <v>22</v>
      </c>
      <c r="B21" s="182"/>
      <c r="C21" s="182"/>
      <c r="D21" s="182"/>
      <c r="E21" s="182"/>
      <c r="F21" s="182"/>
    </row>
    <row r="22" spans="1:6" ht="18.75" customHeight="1" thickBot="1">
      <c r="A22" s="12"/>
      <c r="B22" s="12"/>
      <c r="C22" s="12"/>
      <c r="D22" s="12"/>
      <c r="E22" s="12"/>
      <c r="F22" s="12"/>
    </row>
    <row r="23" spans="1:6" ht="18.75" customHeight="1" thickBot="1">
      <c r="A23" s="4"/>
      <c r="B23" s="14"/>
      <c r="C23" s="59" t="s">
        <v>25</v>
      </c>
      <c r="D23" s="60" t="s">
        <v>43</v>
      </c>
      <c r="E23" s="59" t="s">
        <v>25</v>
      </c>
      <c r="F23" s="60" t="s">
        <v>33</v>
      </c>
    </row>
    <row r="24" spans="1:6" ht="18.75" customHeight="1">
      <c r="A24" s="195" t="s">
        <v>12</v>
      </c>
      <c r="B24" s="26"/>
      <c r="C24" s="24" t="s">
        <v>0</v>
      </c>
      <c r="D24" s="57" t="s">
        <v>9</v>
      </c>
      <c r="E24" s="24" t="s">
        <v>0</v>
      </c>
      <c r="F24" s="57" t="s">
        <v>9</v>
      </c>
    </row>
    <row r="25" spans="1:6" ht="18.75" customHeight="1" thickBot="1">
      <c r="A25" s="196"/>
      <c r="B25" s="27"/>
      <c r="C25" s="25" t="s">
        <v>1</v>
      </c>
      <c r="D25" s="58" t="s">
        <v>2</v>
      </c>
      <c r="E25" s="25" t="s">
        <v>1</v>
      </c>
      <c r="F25" s="58" t="s">
        <v>2</v>
      </c>
    </row>
    <row r="26" spans="1:6" ht="18.75" customHeight="1">
      <c r="A26" s="6" t="s">
        <v>3</v>
      </c>
      <c r="B26" s="6"/>
      <c r="C26" s="32">
        <v>404748</v>
      </c>
      <c r="D26" s="30">
        <v>8.55</v>
      </c>
      <c r="E26" s="32">
        <f>396492+3367</f>
        <v>399859</v>
      </c>
      <c r="F26" s="30">
        <v>8.45</v>
      </c>
    </row>
    <row r="27" spans="1:6" ht="18.75" customHeight="1">
      <c r="A27" s="6" t="s">
        <v>23</v>
      </c>
      <c r="B27" s="6"/>
      <c r="C27" s="32">
        <v>249427</v>
      </c>
      <c r="D27" s="30">
        <v>7.78</v>
      </c>
      <c r="E27" s="32">
        <v>227695</v>
      </c>
      <c r="F27" s="30">
        <v>7.1</v>
      </c>
    </row>
    <row r="28" spans="1:6" ht="18.75" customHeight="1">
      <c r="A28" s="6" t="s">
        <v>5</v>
      </c>
      <c r="B28" s="6"/>
      <c r="C28" s="32">
        <v>124550</v>
      </c>
      <c r="D28" s="30">
        <v>2</v>
      </c>
      <c r="E28" s="32">
        <f>124550+5920</f>
        <v>130470</v>
      </c>
      <c r="F28" s="30">
        <v>2.1</v>
      </c>
    </row>
    <row r="29" spans="1:6" ht="18.75" customHeight="1">
      <c r="A29" s="6" t="s">
        <v>6</v>
      </c>
      <c r="B29" s="6"/>
      <c r="C29" s="32">
        <v>17533</v>
      </c>
      <c r="D29" s="30">
        <v>0.5</v>
      </c>
      <c r="E29" s="32">
        <v>17533</v>
      </c>
      <c r="F29" s="30">
        <v>0.5</v>
      </c>
    </row>
    <row r="30" spans="1:6" ht="18.75" customHeight="1">
      <c r="A30" s="6" t="s">
        <v>11</v>
      </c>
      <c r="B30" s="6"/>
      <c r="C30" s="32">
        <v>59985</v>
      </c>
      <c r="D30" s="30">
        <v>1</v>
      </c>
      <c r="E30" s="32">
        <v>59985</v>
      </c>
      <c r="F30" s="30">
        <v>1</v>
      </c>
    </row>
    <row r="31" spans="1:6" ht="18.75" customHeight="1">
      <c r="A31" s="6" t="s">
        <v>17</v>
      </c>
      <c r="B31" s="6"/>
      <c r="C31" s="32">
        <v>35173</v>
      </c>
      <c r="D31" s="30">
        <v>0.5</v>
      </c>
      <c r="E31" s="32">
        <v>35173</v>
      </c>
      <c r="F31" s="30">
        <v>0.5</v>
      </c>
    </row>
    <row r="32" spans="1:6" ht="18.75" customHeight="1">
      <c r="A32" s="6" t="s">
        <v>24</v>
      </c>
      <c r="B32" s="6"/>
      <c r="C32" s="32">
        <v>18668</v>
      </c>
      <c r="D32" s="30">
        <v>0.5</v>
      </c>
      <c r="E32" s="32">
        <v>18668</v>
      </c>
      <c r="F32" s="30">
        <v>0.5</v>
      </c>
    </row>
    <row r="33" spans="1:6" ht="18.75" customHeight="1">
      <c r="A33" s="6" t="s">
        <v>8</v>
      </c>
      <c r="B33" s="6"/>
      <c r="C33" s="9" t="s">
        <v>20</v>
      </c>
      <c r="D33" s="30"/>
      <c r="E33" s="9" t="s">
        <v>20</v>
      </c>
      <c r="F33" s="30"/>
    </row>
    <row r="34" spans="1:6" ht="18.75" customHeight="1" thickBot="1">
      <c r="A34" s="6" t="s">
        <v>10</v>
      </c>
      <c r="B34" s="6"/>
      <c r="C34" s="9" t="s">
        <v>20</v>
      </c>
      <c r="D34" s="30"/>
      <c r="E34" s="9" t="s">
        <v>20</v>
      </c>
      <c r="F34" s="30"/>
    </row>
    <row r="35" spans="1:6" ht="18.75" customHeight="1" thickBot="1">
      <c r="A35" s="28" t="s">
        <v>7</v>
      </c>
      <c r="B35" s="28"/>
      <c r="C35" s="33">
        <f>SUM(C26:C32)</f>
        <v>910084</v>
      </c>
      <c r="D35" s="31">
        <f>SUM(D26:D34)</f>
        <v>20.830000000000002</v>
      </c>
      <c r="E35" s="33">
        <f>SUM(E26:E32)</f>
        <v>889383</v>
      </c>
      <c r="F35" s="31">
        <f>SUM(F26:F34)</f>
        <v>20.15</v>
      </c>
    </row>
    <row r="36" spans="1:6" ht="30" customHeight="1">
      <c r="A36" s="49"/>
      <c r="B36" s="49"/>
      <c r="C36" s="50"/>
      <c r="D36" s="51"/>
      <c r="E36" s="34"/>
      <c r="F36" s="34"/>
    </row>
    <row r="37" spans="1:6" ht="30" customHeight="1">
      <c r="A37" s="34"/>
      <c r="B37" s="34"/>
      <c r="C37" s="34"/>
      <c r="D37" s="34"/>
      <c r="E37" s="34"/>
      <c r="F37" s="34"/>
    </row>
    <row r="38" spans="3:6" ht="18.75" customHeight="1">
      <c r="C38" s="5"/>
      <c r="D38" s="5"/>
      <c r="E38" s="5"/>
      <c r="F38" s="5"/>
    </row>
  </sheetData>
  <mergeCells count="4">
    <mergeCell ref="A2:F2"/>
    <mergeCell ref="A21:F21"/>
    <mergeCell ref="A24:A25"/>
    <mergeCell ref="A5:A6"/>
  </mergeCells>
  <printOptions horizontalCentered="1" verticalCentered="1"/>
  <pageMargins left="0.3937007874015748" right="0.3937007874015748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"/>
  <sheetViews>
    <sheetView workbookViewId="0" topLeftCell="A1">
      <selection activeCell="L36" sqref="L36"/>
    </sheetView>
  </sheetViews>
  <sheetFormatPr defaultColWidth="9.00390625" defaultRowHeight="12.75"/>
  <cols>
    <col min="1" max="1" width="42.375" style="0" customWidth="1"/>
    <col min="2" max="2" width="14.625" style="0" customWidth="1"/>
    <col min="3" max="3" width="13.875" style="0" customWidth="1"/>
    <col min="4" max="4" width="14.25390625" style="0" customWidth="1"/>
    <col min="5" max="5" width="1.12109375" style="0" customWidth="1"/>
    <col min="6" max="6" width="7.375" style="0" customWidth="1"/>
    <col min="7" max="7" width="8.125" style="0" customWidth="1"/>
    <col min="8" max="8" width="0.74609375" style="0" customWidth="1"/>
    <col min="9" max="9" width="10.75390625" style="0" customWidth="1"/>
    <col min="10" max="10" width="6.00390625" style="0" customWidth="1"/>
    <col min="11" max="11" width="10.625" style="0" customWidth="1"/>
    <col min="12" max="12" width="10.25390625" style="0" customWidth="1"/>
    <col min="13" max="13" width="6.125" style="0" customWidth="1"/>
    <col min="14" max="14" width="12.125" style="0" customWidth="1"/>
    <col min="15" max="15" width="13.875" style="0" customWidth="1"/>
    <col min="16" max="16" width="8.125" style="0" customWidth="1"/>
    <col min="17" max="17" width="42.125" style="0" customWidth="1"/>
    <col min="18" max="18" width="9.375" style="0" customWidth="1"/>
    <col min="19" max="20" width="10.00390625" style="0" customWidth="1"/>
    <col min="21" max="21" width="9.625" style="0" customWidth="1"/>
    <col min="22" max="22" width="8.875" style="0" customWidth="1"/>
    <col min="23" max="23" width="0.875" style="0" customWidth="1"/>
    <col min="24" max="24" width="12.75390625" style="0" customWidth="1"/>
    <col min="25" max="25" width="9.00390625" style="0" customWidth="1"/>
    <col min="26" max="26" width="0.875" style="0" customWidth="1"/>
    <col min="27" max="27" width="9.875" style="0" customWidth="1"/>
    <col min="28" max="28" width="2.00390625" style="0" customWidth="1"/>
    <col min="29" max="29" width="8.875" style="0" customWidth="1"/>
    <col min="30" max="30" width="41.875" style="0" customWidth="1"/>
  </cols>
  <sheetData>
    <row r="1" spans="1:13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>
      <c r="A3" s="97" t="s">
        <v>80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31" ht="12.7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15.75">
      <c r="A6" s="90" t="s">
        <v>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2.75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3.5">
      <c r="A8" s="158"/>
      <c r="B8" s="153"/>
      <c r="C8" s="85"/>
      <c r="D8" s="86" t="s">
        <v>46</v>
      </c>
      <c r="E8" s="128"/>
      <c r="F8" s="129" t="s">
        <v>47</v>
      </c>
      <c r="G8" s="129" t="s">
        <v>47</v>
      </c>
      <c r="H8" s="125"/>
      <c r="I8" s="130" t="s">
        <v>89</v>
      </c>
      <c r="J8" s="131"/>
      <c r="K8" s="131"/>
      <c r="L8" s="167">
        <v>2011</v>
      </c>
      <c r="M8" s="174"/>
      <c r="N8" s="82"/>
      <c r="O8" s="82"/>
      <c r="P8" s="82"/>
      <c r="Q8" s="82"/>
      <c r="R8" s="82"/>
      <c r="S8" s="82"/>
      <c r="T8" s="82"/>
      <c r="U8" s="82"/>
      <c r="V8" s="81"/>
      <c r="W8" s="81"/>
      <c r="X8" s="82"/>
      <c r="Y8" s="82"/>
      <c r="Z8" s="82"/>
      <c r="AA8" s="82"/>
      <c r="AB8" s="81"/>
      <c r="AC8" s="81"/>
      <c r="AD8" s="82"/>
      <c r="AE8" s="81"/>
    </row>
    <row r="9" spans="1:31" ht="13.5">
      <c r="A9" s="159" t="s">
        <v>84</v>
      </c>
      <c r="B9" s="154"/>
      <c r="C9" s="126"/>
      <c r="D9" s="127">
        <v>40512</v>
      </c>
      <c r="E9" s="128"/>
      <c r="F9" s="129" t="s">
        <v>93</v>
      </c>
      <c r="G9" s="129" t="s">
        <v>25</v>
      </c>
      <c r="H9" s="125"/>
      <c r="I9" s="130" t="s">
        <v>48</v>
      </c>
      <c r="J9" s="131" t="s">
        <v>49</v>
      </c>
      <c r="K9" s="131"/>
      <c r="L9" s="167" t="s">
        <v>90</v>
      </c>
      <c r="M9" s="167" t="s">
        <v>49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1"/>
      <c r="AC9" s="81"/>
      <c r="AD9" s="82"/>
      <c r="AE9" s="81"/>
    </row>
    <row r="10" spans="1:31" ht="12.75">
      <c r="A10" s="100"/>
      <c r="B10" s="155"/>
      <c r="C10" s="132"/>
      <c r="D10" s="129" t="s">
        <v>51</v>
      </c>
      <c r="E10" s="128"/>
      <c r="F10" s="129" t="s">
        <v>2</v>
      </c>
      <c r="G10" s="129" t="s">
        <v>1</v>
      </c>
      <c r="H10" s="125"/>
      <c r="I10" s="130" t="s">
        <v>1</v>
      </c>
      <c r="J10" s="131" t="s">
        <v>52</v>
      </c>
      <c r="K10" s="131"/>
      <c r="L10" s="167" t="s">
        <v>1</v>
      </c>
      <c r="M10" s="167" t="s">
        <v>52</v>
      </c>
      <c r="N10" s="82"/>
      <c r="O10" s="82"/>
      <c r="P10" s="82"/>
      <c r="Q10" s="82"/>
      <c r="R10" s="82"/>
      <c r="S10" s="82"/>
      <c r="T10" s="82"/>
      <c r="U10" s="82"/>
      <c r="V10" s="82"/>
      <c r="W10" s="81"/>
      <c r="X10" s="82"/>
      <c r="Y10" s="82"/>
      <c r="Z10" s="82"/>
      <c r="AA10" s="82"/>
      <c r="AB10" s="81"/>
      <c r="AC10" s="81"/>
      <c r="AD10" s="82"/>
      <c r="AE10" s="81"/>
    </row>
    <row r="11" spans="1:31" ht="13.5">
      <c r="A11" s="160"/>
      <c r="B11" s="156"/>
      <c r="C11" s="133"/>
      <c r="D11" s="134" t="s">
        <v>54</v>
      </c>
      <c r="E11" s="128"/>
      <c r="F11" s="135">
        <v>2011</v>
      </c>
      <c r="G11" s="135">
        <v>2011</v>
      </c>
      <c r="H11" s="125"/>
      <c r="I11" s="130" t="s">
        <v>83</v>
      </c>
      <c r="J11" s="131"/>
      <c r="K11" s="131"/>
      <c r="L11" s="175" t="s">
        <v>58</v>
      </c>
      <c r="M11" s="167"/>
      <c r="N11" s="82"/>
      <c r="O11" s="82"/>
      <c r="P11" s="82"/>
      <c r="Q11" s="82"/>
      <c r="R11" s="82"/>
      <c r="S11" s="82"/>
      <c r="T11" s="82"/>
      <c r="U11" s="82"/>
      <c r="V11" s="81"/>
      <c r="W11" s="81"/>
      <c r="X11" s="82"/>
      <c r="Y11" s="82"/>
      <c r="Z11" s="82"/>
      <c r="AA11" s="82"/>
      <c r="AB11" s="81"/>
      <c r="AC11" s="81"/>
      <c r="AD11" s="82"/>
      <c r="AE11" s="81"/>
    </row>
    <row r="12" spans="1:31" ht="12.75">
      <c r="A12" s="161" t="s">
        <v>67</v>
      </c>
      <c r="B12" s="157"/>
      <c r="C12" s="98"/>
      <c r="D12" s="137">
        <v>1068</v>
      </c>
      <c r="E12" s="102"/>
      <c r="F12" s="103">
        <v>0.9</v>
      </c>
      <c r="G12" s="104">
        <v>42605</v>
      </c>
      <c r="H12" s="105"/>
      <c r="I12" s="108">
        <v>37908</v>
      </c>
      <c r="J12" s="107">
        <f>I12/47339</f>
        <v>0.8007773717231036</v>
      </c>
      <c r="K12" s="108"/>
      <c r="L12" s="176">
        <f>I12-G12</f>
        <v>-4697</v>
      </c>
      <c r="M12" s="169">
        <f>J12-F12</f>
        <v>-0.09922262827689643</v>
      </c>
      <c r="N12" s="83"/>
      <c r="O12" s="83"/>
      <c r="P12" s="84"/>
      <c r="Q12" s="81"/>
      <c r="R12" s="83"/>
      <c r="S12" s="83"/>
      <c r="T12" s="83"/>
      <c r="U12" s="83"/>
      <c r="V12" s="92"/>
      <c r="W12" s="93"/>
      <c r="X12" s="83"/>
      <c r="Y12" s="84"/>
      <c r="Z12" s="84"/>
      <c r="AA12" s="83"/>
      <c r="AB12" s="81"/>
      <c r="AC12" s="83"/>
      <c r="AD12" s="81"/>
      <c r="AE12" s="81"/>
    </row>
    <row r="13" spans="1:31" ht="12.75">
      <c r="A13" s="161"/>
      <c r="B13" s="157"/>
      <c r="C13" s="98"/>
      <c r="D13" s="101"/>
      <c r="E13" s="138"/>
      <c r="F13" s="109"/>
      <c r="G13" s="110"/>
      <c r="H13" s="105"/>
      <c r="I13" s="113"/>
      <c r="J13" s="112"/>
      <c r="K13" s="113"/>
      <c r="L13" s="177"/>
      <c r="M13" s="171"/>
      <c r="N13" s="81"/>
      <c r="O13" s="81"/>
      <c r="P13" s="84"/>
      <c r="Q13" s="81"/>
      <c r="R13" s="81"/>
      <c r="S13" s="81"/>
      <c r="T13" s="81"/>
      <c r="U13" s="93"/>
      <c r="V13" s="81"/>
      <c r="W13" s="93"/>
      <c r="X13" s="81"/>
      <c r="Y13" s="84"/>
      <c r="Z13" s="84"/>
      <c r="AA13" s="93"/>
      <c r="AB13" s="81"/>
      <c r="AC13" s="81"/>
      <c r="AD13" s="81"/>
      <c r="AE13" s="81"/>
    </row>
    <row r="14" spans="1:31" ht="12.75">
      <c r="A14" s="161" t="s">
        <v>68</v>
      </c>
      <c r="B14" s="157"/>
      <c r="C14" s="98"/>
      <c r="D14" s="101">
        <v>804</v>
      </c>
      <c r="E14" s="138"/>
      <c r="F14" s="109">
        <v>0.5</v>
      </c>
      <c r="G14" s="110">
        <v>23670</v>
      </c>
      <c r="H14" s="105"/>
      <c r="I14" s="113">
        <v>22655</v>
      </c>
      <c r="J14" s="112">
        <f>I14/47339</f>
        <v>0.4785694670356366</v>
      </c>
      <c r="K14" s="113"/>
      <c r="L14" s="177">
        <f>I14-G14</f>
        <v>-1015</v>
      </c>
      <c r="M14" s="171">
        <f>J14-F14</f>
        <v>-0.021430532964363425</v>
      </c>
      <c r="N14" s="83"/>
      <c r="O14" s="83"/>
      <c r="P14" s="84"/>
      <c r="Q14" s="81"/>
      <c r="R14" s="83"/>
      <c r="S14" s="83"/>
      <c r="T14" s="83"/>
      <c r="U14" s="83"/>
      <c r="V14" s="92"/>
      <c r="W14" s="93"/>
      <c r="X14" s="83"/>
      <c r="Y14" s="84"/>
      <c r="Z14" s="84"/>
      <c r="AA14" s="83"/>
      <c r="AB14" s="81"/>
      <c r="AC14" s="83"/>
      <c r="AD14" s="81"/>
      <c r="AE14" s="81"/>
    </row>
    <row r="15" spans="1:31" ht="12.75">
      <c r="A15" s="161"/>
      <c r="B15" s="157"/>
      <c r="C15" s="98"/>
      <c r="D15" s="101"/>
      <c r="E15" s="138"/>
      <c r="F15" s="109"/>
      <c r="G15" s="110"/>
      <c r="H15" s="105"/>
      <c r="I15" s="113"/>
      <c r="J15" s="112"/>
      <c r="K15" s="113"/>
      <c r="L15" s="177"/>
      <c r="M15" s="171"/>
      <c r="N15" s="81"/>
      <c r="O15" s="81"/>
      <c r="P15" s="84"/>
      <c r="Q15" s="81"/>
      <c r="R15" s="83"/>
      <c r="S15" s="83"/>
      <c r="T15" s="83"/>
      <c r="U15" s="93"/>
      <c r="V15" s="81"/>
      <c r="W15" s="93"/>
      <c r="X15" s="81"/>
      <c r="Y15" s="84"/>
      <c r="Z15" s="84"/>
      <c r="AA15" s="93"/>
      <c r="AB15" s="81"/>
      <c r="AC15" s="81"/>
      <c r="AD15" s="81"/>
      <c r="AE15" s="81"/>
    </row>
    <row r="16" spans="1:31" ht="12.75">
      <c r="A16" s="161" t="s">
        <v>69</v>
      </c>
      <c r="B16" s="157"/>
      <c r="C16" s="98"/>
      <c r="D16" s="101">
        <v>1573</v>
      </c>
      <c r="E16" s="138"/>
      <c r="F16" s="109">
        <v>0.8</v>
      </c>
      <c r="G16" s="110">
        <v>37871</v>
      </c>
      <c r="H16" s="105"/>
      <c r="I16" s="113">
        <v>38417</v>
      </c>
      <c r="J16" s="112">
        <f>I16/47339</f>
        <v>0.811529605610596</v>
      </c>
      <c r="K16" s="113"/>
      <c r="L16" s="177">
        <f>I16-G16</f>
        <v>546</v>
      </c>
      <c r="M16" s="171">
        <f>J16-F16</f>
        <v>0.011529605610595905</v>
      </c>
      <c r="N16" s="83"/>
      <c r="O16" s="83"/>
      <c r="P16" s="84"/>
      <c r="Q16" s="81"/>
      <c r="R16" s="83"/>
      <c r="S16" s="83"/>
      <c r="T16" s="83"/>
      <c r="U16" s="83"/>
      <c r="V16" s="92"/>
      <c r="W16" s="93"/>
      <c r="X16" s="83"/>
      <c r="Y16" s="84"/>
      <c r="Z16" s="84"/>
      <c r="AA16" s="83"/>
      <c r="AB16" s="81"/>
      <c r="AC16" s="83"/>
      <c r="AD16" s="81"/>
      <c r="AE16" s="81"/>
    </row>
    <row r="17" spans="1:31" ht="12.75">
      <c r="A17" s="161"/>
      <c r="B17" s="157"/>
      <c r="C17" s="98"/>
      <c r="D17" s="101"/>
      <c r="E17" s="138"/>
      <c r="F17" s="109"/>
      <c r="G17" s="110"/>
      <c r="H17" s="105"/>
      <c r="I17" s="113"/>
      <c r="J17" s="112"/>
      <c r="K17" s="113"/>
      <c r="L17" s="177">
        <f>I17-F17</f>
        <v>0</v>
      </c>
      <c r="M17" s="171"/>
      <c r="N17" s="81"/>
      <c r="O17" s="81"/>
      <c r="P17" s="84"/>
      <c r="Q17" s="81"/>
      <c r="R17" s="83"/>
      <c r="S17" s="83"/>
      <c r="T17" s="83"/>
      <c r="U17" s="93"/>
      <c r="V17" s="81"/>
      <c r="W17" s="93"/>
      <c r="X17" s="81"/>
      <c r="Y17" s="84"/>
      <c r="Z17" s="84"/>
      <c r="AA17" s="93"/>
      <c r="AB17" s="81"/>
      <c r="AC17" s="81"/>
      <c r="AD17" s="81"/>
      <c r="AE17" s="81"/>
    </row>
    <row r="18" spans="1:31" ht="12.75">
      <c r="A18" s="161" t="s">
        <v>70</v>
      </c>
      <c r="B18" s="157"/>
      <c r="C18" s="98"/>
      <c r="D18" s="101">
        <v>379</v>
      </c>
      <c r="E18" s="138"/>
      <c r="F18" s="109">
        <v>0.05</v>
      </c>
      <c r="G18" s="110">
        <v>2366</v>
      </c>
      <c r="H18" s="105"/>
      <c r="I18" s="113">
        <v>4525</v>
      </c>
      <c r="J18" s="112">
        <f>I18/47339</f>
        <v>0.09558714801749087</v>
      </c>
      <c r="K18" s="113"/>
      <c r="L18" s="177">
        <f>I18-G18</f>
        <v>2159</v>
      </c>
      <c r="M18" s="171">
        <f>J18-F18</f>
        <v>0.045587148017490864</v>
      </c>
      <c r="N18" s="83"/>
      <c r="O18" s="83"/>
      <c r="P18" s="84"/>
      <c r="Q18" s="81"/>
      <c r="R18" s="83"/>
      <c r="S18" s="83"/>
      <c r="T18" s="83"/>
      <c r="U18" s="83"/>
      <c r="V18" s="92"/>
      <c r="W18" s="93"/>
      <c r="X18" s="83"/>
      <c r="Y18" s="84"/>
      <c r="Z18" s="84"/>
      <c r="AA18" s="83"/>
      <c r="AB18" s="81"/>
      <c r="AC18" s="83"/>
      <c r="AD18" s="81"/>
      <c r="AE18" s="81"/>
    </row>
    <row r="19" spans="1:31" ht="12.75">
      <c r="A19" s="161"/>
      <c r="B19" s="157"/>
      <c r="C19" s="98"/>
      <c r="D19" s="101"/>
      <c r="E19" s="138"/>
      <c r="F19" s="109"/>
      <c r="G19" s="110"/>
      <c r="H19" s="105"/>
      <c r="I19" s="113"/>
      <c r="J19" s="112"/>
      <c r="K19" s="113"/>
      <c r="L19" s="177"/>
      <c r="M19" s="171"/>
      <c r="N19" s="81"/>
      <c r="O19" s="81"/>
      <c r="P19" s="84"/>
      <c r="Q19" s="81"/>
      <c r="R19" s="83"/>
      <c r="S19" s="83"/>
      <c r="T19" s="83"/>
      <c r="U19" s="93"/>
      <c r="V19" s="81"/>
      <c r="W19" s="93"/>
      <c r="X19" s="81"/>
      <c r="Y19" s="84"/>
      <c r="Z19" s="84"/>
      <c r="AA19" s="93"/>
      <c r="AB19" s="81"/>
      <c r="AC19" s="81"/>
      <c r="AD19" s="81"/>
      <c r="AE19" s="81"/>
    </row>
    <row r="20" spans="1:31" ht="12.75">
      <c r="A20" s="161" t="s">
        <v>71</v>
      </c>
      <c r="B20" s="157"/>
      <c r="C20" s="98"/>
      <c r="D20" s="101">
        <v>1165</v>
      </c>
      <c r="E20" s="138"/>
      <c r="F20" s="109">
        <v>1</v>
      </c>
      <c r="G20" s="110">
        <v>47339</v>
      </c>
      <c r="H20" s="105"/>
      <c r="I20" s="113">
        <v>41956</v>
      </c>
      <c r="J20" s="112">
        <f>I20/47339</f>
        <v>0.8862882612644966</v>
      </c>
      <c r="K20" s="113"/>
      <c r="L20" s="177">
        <f>I20-G20</f>
        <v>-5383</v>
      </c>
      <c r="M20" s="171">
        <f>J20-F20</f>
        <v>-0.11371173873550344</v>
      </c>
      <c r="N20" s="83"/>
      <c r="O20" s="83"/>
      <c r="P20" s="84"/>
      <c r="Q20" s="81"/>
      <c r="R20" s="83"/>
      <c r="S20" s="83"/>
      <c r="T20" s="83"/>
      <c r="U20" s="83"/>
      <c r="V20" s="92"/>
      <c r="W20" s="93"/>
      <c r="X20" s="83"/>
      <c r="Y20" s="84"/>
      <c r="Z20" s="84"/>
      <c r="AA20" s="83"/>
      <c r="AB20" s="81"/>
      <c r="AC20" s="83"/>
      <c r="AD20" s="81"/>
      <c r="AE20" s="81"/>
    </row>
    <row r="21" spans="1:31" ht="12.75">
      <c r="A21" s="161"/>
      <c r="B21" s="157"/>
      <c r="C21" s="98"/>
      <c r="D21" s="101"/>
      <c r="E21" s="138"/>
      <c r="F21" s="109"/>
      <c r="G21" s="110"/>
      <c r="H21" s="105"/>
      <c r="I21" s="113"/>
      <c r="J21" s="112"/>
      <c r="K21" s="113"/>
      <c r="L21" s="177"/>
      <c r="M21" s="171"/>
      <c r="N21" s="81"/>
      <c r="O21" s="81"/>
      <c r="P21" s="84"/>
      <c r="Q21" s="81"/>
      <c r="R21" s="83"/>
      <c r="S21" s="83"/>
      <c r="T21" s="83"/>
      <c r="U21" s="93"/>
      <c r="V21" s="81"/>
      <c r="W21" s="93"/>
      <c r="X21" s="81"/>
      <c r="Y21" s="84"/>
      <c r="Z21" s="84"/>
      <c r="AA21" s="93"/>
      <c r="AB21" s="81"/>
      <c r="AC21" s="81"/>
      <c r="AD21" s="81"/>
      <c r="AE21" s="81"/>
    </row>
    <row r="22" spans="1:31" ht="12.75">
      <c r="A22" s="161" t="s">
        <v>72</v>
      </c>
      <c r="B22" s="157"/>
      <c r="C22" s="98"/>
      <c r="D22" s="101">
        <v>61</v>
      </c>
      <c r="E22" s="138"/>
      <c r="F22" s="109">
        <v>0.03</v>
      </c>
      <c r="G22" s="110">
        <v>1420</v>
      </c>
      <c r="H22" s="105"/>
      <c r="I22" s="113">
        <v>1456</v>
      </c>
      <c r="J22" s="112">
        <f>I22/47339</f>
        <v>0.030756881218445678</v>
      </c>
      <c r="K22" s="113"/>
      <c r="L22" s="177">
        <f>I22-G22</f>
        <v>36</v>
      </c>
      <c r="M22" s="171">
        <f>J22-F22</f>
        <v>0.0007568812184456791</v>
      </c>
      <c r="N22" s="83"/>
      <c r="O22" s="83"/>
      <c r="P22" s="84"/>
      <c r="Q22" s="81"/>
      <c r="R22" s="83"/>
      <c r="S22" s="83"/>
      <c r="T22" s="83"/>
      <c r="U22" s="83"/>
      <c r="V22" s="92"/>
      <c r="W22" s="93"/>
      <c r="X22" s="83"/>
      <c r="Y22" s="84"/>
      <c r="Z22" s="84"/>
      <c r="AA22" s="83"/>
      <c r="AB22" s="81"/>
      <c r="AC22" s="83"/>
      <c r="AD22" s="81"/>
      <c r="AE22" s="81"/>
    </row>
    <row r="23" spans="1:31" ht="12.75">
      <c r="A23" s="161"/>
      <c r="B23" s="157"/>
      <c r="C23" s="98"/>
      <c r="D23" s="101"/>
      <c r="E23" s="138"/>
      <c r="F23" s="109"/>
      <c r="G23" s="110"/>
      <c r="H23" s="105"/>
      <c r="I23" s="113"/>
      <c r="J23" s="112"/>
      <c r="K23" s="113"/>
      <c r="L23" s="177"/>
      <c r="M23" s="171"/>
      <c r="N23" s="81"/>
      <c r="O23" s="81"/>
      <c r="P23" s="84"/>
      <c r="Q23" s="81"/>
      <c r="R23" s="83"/>
      <c r="S23" s="83"/>
      <c r="T23" s="83"/>
      <c r="U23" s="93"/>
      <c r="V23" s="81"/>
      <c r="W23" s="93"/>
      <c r="X23" s="81"/>
      <c r="Y23" s="84"/>
      <c r="Z23" s="84"/>
      <c r="AA23" s="93"/>
      <c r="AB23" s="81"/>
      <c r="AC23" s="81"/>
      <c r="AD23" s="81"/>
      <c r="AE23" s="81"/>
    </row>
    <row r="24" spans="1:31" ht="12.75">
      <c r="A24" s="161" t="s">
        <v>73</v>
      </c>
      <c r="B24" s="157"/>
      <c r="C24" s="98"/>
      <c r="D24" s="101">
        <v>1763</v>
      </c>
      <c r="E24" s="138"/>
      <c r="F24" s="109">
        <v>1</v>
      </c>
      <c r="G24" s="110">
        <v>47339</v>
      </c>
      <c r="H24" s="105"/>
      <c r="I24" s="113">
        <v>46483</v>
      </c>
      <c r="J24" s="112">
        <f>I24/47339</f>
        <v>0.9819176577451996</v>
      </c>
      <c r="K24" s="113"/>
      <c r="L24" s="177">
        <f>I24-G24</f>
        <v>-856</v>
      </c>
      <c r="M24" s="171">
        <f>J24-F24</f>
        <v>-0.018082342254800432</v>
      </c>
      <c r="N24" s="83"/>
      <c r="O24" s="83"/>
      <c r="P24" s="84"/>
      <c r="Q24" s="81"/>
      <c r="R24" s="83"/>
      <c r="S24" s="83"/>
      <c r="T24" s="83"/>
      <c r="U24" s="83"/>
      <c r="V24" s="92"/>
      <c r="W24" s="93"/>
      <c r="X24" s="83"/>
      <c r="Y24" s="84"/>
      <c r="Z24" s="84"/>
      <c r="AA24" s="83"/>
      <c r="AB24" s="81"/>
      <c r="AC24" s="83"/>
      <c r="AD24" s="81"/>
      <c r="AE24" s="81"/>
    </row>
    <row r="25" spans="1:31" ht="12.75">
      <c r="A25" s="161"/>
      <c r="B25" s="157"/>
      <c r="C25" s="98"/>
      <c r="D25" s="101"/>
      <c r="E25" s="138"/>
      <c r="F25" s="109"/>
      <c r="G25" s="110"/>
      <c r="H25" s="105"/>
      <c r="I25" s="113"/>
      <c r="J25" s="112"/>
      <c r="K25" s="113"/>
      <c r="L25" s="177"/>
      <c r="M25" s="171"/>
      <c r="N25" s="81"/>
      <c r="O25" s="81"/>
      <c r="P25" s="84"/>
      <c r="Q25" s="81"/>
      <c r="R25" s="83"/>
      <c r="S25" s="83"/>
      <c r="T25" s="83"/>
      <c r="U25" s="81"/>
      <c r="V25" s="81"/>
      <c r="W25" s="93"/>
      <c r="X25" s="81"/>
      <c r="Y25" s="84"/>
      <c r="Z25" s="84"/>
      <c r="AA25" s="81"/>
      <c r="AB25" s="81"/>
      <c r="AC25" s="81"/>
      <c r="AD25" s="81"/>
      <c r="AE25" s="81"/>
    </row>
    <row r="26" spans="1:31" ht="12.75">
      <c r="A26" s="161" t="s">
        <v>74</v>
      </c>
      <c r="B26" s="157"/>
      <c r="C26" s="98"/>
      <c r="D26" s="101">
        <f>685-304</f>
        <v>381</v>
      </c>
      <c r="E26" s="138"/>
      <c r="F26" s="109">
        <f>0.45+0.03</f>
        <v>0.48</v>
      </c>
      <c r="G26" s="110">
        <f>21302+1420</f>
        <v>22722</v>
      </c>
      <c r="H26" s="105"/>
      <c r="I26" s="113">
        <v>18789</v>
      </c>
      <c r="J26" s="112">
        <f>I26/47339</f>
        <v>0.39690318764654936</v>
      </c>
      <c r="K26" s="113"/>
      <c r="L26" s="177">
        <f>I26-G26</f>
        <v>-3933</v>
      </c>
      <c r="M26" s="171">
        <f>J26-F26</f>
        <v>-0.08309681235345062</v>
      </c>
      <c r="N26" s="83"/>
      <c r="O26" s="83"/>
      <c r="P26" s="84"/>
      <c r="Q26" s="81"/>
      <c r="R26" s="83"/>
      <c r="S26" s="83"/>
      <c r="T26" s="83"/>
      <c r="U26" s="83"/>
      <c r="V26" s="92"/>
      <c r="W26" s="93"/>
      <c r="X26" s="83"/>
      <c r="Y26" s="84"/>
      <c r="Z26" s="84"/>
      <c r="AA26" s="83"/>
      <c r="AB26" s="81"/>
      <c r="AC26" s="83"/>
      <c r="AD26" s="81"/>
      <c r="AE26" s="81"/>
    </row>
    <row r="27" spans="1:31" ht="12.75">
      <c r="A27" s="161"/>
      <c r="B27" s="157"/>
      <c r="C27" s="98"/>
      <c r="D27" s="101"/>
      <c r="E27" s="138"/>
      <c r="F27" s="109"/>
      <c r="G27" s="110"/>
      <c r="H27" s="105"/>
      <c r="I27" s="113"/>
      <c r="J27" s="112"/>
      <c r="K27" s="113"/>
      <c r="L27" s="177"/>
      <c r="M27" s="171"/>
      <c r="N27" s="81"/>
      <c r="O27" s="81"/>
      <c r="P27" s="84"/>
      <c r="Q27" s="81"/>
      <c r="R27" s="83"/>
      <c r="S27" s="83"/>
      <c r="T27" s="83"/>
      <c r="U27" s="81"/>
      <c r="V27" s="81"/>
      <c r="W27" s="93"/>
      <c r="X27" s="81"/>
      <c r="Y27" s="84"/>
      <c r="Z27" s="84"/>
      <c r="AA27" s="81"/>
      <c r="AB27" s="81"/>
      <c r="AC27" s="81"/>
      <c r="AD27" s="81"/>
      <c r="AE27" s="81"/>
    </row>
    <row r="28" spans="1:31" ht="12.75">
      <c r="A28" s="161" t="s">
        <v>75</v>
      </c>
      <c r="B28" s="157"/>
      <c r="C28" s="98"/>
      <c r="D28" s="101">
        <v>492</v>
      </c>
      <c r="E28" s="138"/>
      <c r="F28" s="139">
        <v>0.8</v>
      </c>
      <c r="G28" s="140">
        <v>37871</v>
      </c>
      <c r="H28" s="141"/>
      <c r="I28" s="111">
        <v>30234</v>
      </c>
      <c r="J28" s="112">
        <f>I28/47339</f>
        <v>0.6386700183780815</v>
      </c>
      <c r="K28" s="113"/>
      <c r="L28" s="177">
        <f>I28-G28</f>
        <v>-7637</v>
      </c>
      <c r="M28" s="171">
        <f>J28-F28</f>
        <v>-0.16132998162191858</v>
      </c>
      <c r="N28" s="83"/>
      <c r="O28" s="83"/>
      <c r="P28" s="84"/>
      <c r="Q28" s="81"/>
      <c r="R28" s="83"/>
      <c r="S28" s="83"/>
      <c r="T28" s="83"/>
      <c r="U28" s="83"/>
      <c r="V28" s="92"/>
      <c r="W28" s="93"/>
      <c r="X28" s="83"/>
      <c r="Y28" s="84"/>
      <c r="Z28" s="84"/>
      <c r="AA28" s="83"/>
      <c r="AB28" s="81"/>
      <c r="AC28" s="83"/>
      <c r="AD28" s="81"/>
      <c r="AE28" s="81"/>
    </row>
    <row r="29" spans="1:31" ht="12.75">
      <c r="A29" s="161"/>
      <c r="B29" s="157"/>
      <c r="C29" s="98"/>
      <c r="D29" s="101"/>
      <c r="E29" s="138"/>
      <c r="F29" s="109"/>
      <c r="G29" s="110"/>
      <c r="H29" s="105"/>
      <c r="I29" s="113"/>
      <c r="J29" s="112"/>
      <c r="K29" s="113"/>
      <c r="L29" s="177"/>
      <c r="M29" s="171"/>
      <c r="N29" s="83"/>
      <c r="O29" s="83"/>
      <c r="P29" s="84"/>
      <c r="Q29" s="81"/>
      <c r="R29" s="83"/>
      <c r="S29" s="83"/>
      <c r="T29" s="83"/>
      <c r="U29" s="83"/>
      <c r="V29" s="92"/>
      <c r="W29" s="93"/>
      <c r="X29" s="83"/>
      <c r="Y29" s="84"/>
      <c r="Z29" s="84"/>
      <c r="AA29" s="83"/>
      <c r="AB29" s="81"/>
      <c r="AC29" s="83"/>
      <c r="AD29" s="81"/>
      <c r="AE29" s="81"/>
    </row>
    <row r="30" spans="1:31" ht="12.75">
      <c r="A30" s="161" t="s">
        <v>76</v>
      </c>
      <c r="B30" s="157"/>
      <c r="C30" s="98"/>
      <c r="D30" s="101">
        <v>1452</v>
      </c>
      <c r="E30" s="138"/>
      <c r="F30" s="109">
        <v>1</v>
      </c>
      <c r="G30" s="110">
        <v>47339</v>
      </c>
      <c r="H30" s="105"/>
      <c r="I30" s="113">
        <v>44128</v>
      </c>
      <c r="J30" s="112">
        <f>I30/47339</f>
        <v>0.9321700923128922</v>
      </c>
      <c r="K30" s="113"/>
      <c r="L30" s="177">
        <f>I30-G30</f>
        <v>-3211</v>
      </c>
      <c r="M30" s="171">
        <f>J30-F30</f>
        <v>-0.06782990768710784</v>
      </c>
      <c r="N30" s="83"/>
      <c r="O30" s="83"/>
      <c r="P30" s="84"/>
      <c r="Q30" s="81"/>
      <c r="R30" s="83"/>
      <c r="S30" s="83"/>
      <c r="T30" s="83"/>
      <c r="U30" s="83"/>
      <c r="V30" s="92"/>
      <c r="W30" s="93"/>
      <c r="X30" s="83"/>
      <c r="Y30" s="84"/>
      <c r="Z30" s="84"/>
      <c r="AA30" s="83"/>
      <c r="AB30" s="81"/>
      <c r="AC30" s="83"/>
      <c r="AD30" s="81"/>
      <c r="AE30" s="81"/>
    </row>
    <row r="31" spans="1:31" ht="12.75">
      <c r="A31" s="161"/>
      <c r="B31" s="157"/>
      <c r="C31" s="98"/>
      <c r="D31" s="101"/>
      <c r="E31" s="138"/>
      <c r="F31" s="109"/>
      <c r="G31" s="110"/>
      <c r="H31" s="105"/>
      <c r="I31" s="113"/>
      <c r="J31" s="112"/>
      <c r="K31" s="113"/>
      <c r="L31" s="177"/>
      <c r="M31" s="171"/>
      <c r="N31" s="83"/>
      <c r="O31" s="83"/>
      <c r="P31" s="84"/>
      <c r="Q31" s="81"/>
      <c r="R31" s="83"/>
      <c r="S31" s="83"/>
      <c r="T31" s="83"/>
      <c r="U31" s="83"/>
      <c r="V31" s="92"/>
      <c r="W31" s="93"/>
      <c r="X31" s="83"/>
      <c r="Y31" s="84"/>
      <c r="Z31" s="84"/>
      <c r="AA31" s="83"/>
      <c r="AB31" s="81"/>
      <c r="AC31" s="83"/>
      <c r="AD31" s="81"/>
      <c r="AE31" s="81"/>
    </row>
    <row r="32" spans="1:31" ht="12.75">
      <c r="A32" s="161" t="s">
        <v>77</v>
      </c>
      <c r="B32" s="157"/>
      <c r="C32" s="98"/>
      <c r="D32" s="101">
        <v>1746</v>
      </c>
      <c r="E32" s="138"/>
      <c r="F32" s="109">
        <v>1</v>
      </c>
      <c r="G32" s="110">
        <v>47339</v>
      </c>
      <c r="H32" s="105"/>
      <c r="I32" s="113">
        <v>46354</v>
      </c>
      <c r="J32" s="112">
        <f>I32/47339</f>
        <v>0.9791926318680158</v>
      </c>
      <c r="K32" s="113"/>
      <c r="L32" s="177">
        <f>I32-G32</f>
        <v>-985</v>
      </c>
      <c r="M32" s="171">
        <f>J32-F32</f>
        <v>-0.02080736813198425</v>
      </c>
      <c r="N32" s="83"/>
      <c r="O32" s="83"/>
      <c r="P32" s="84"/>
      <c r="Q32" s="81"/>
      <c r="R32" s="83"/>
      <c r="S32" s="83"/>
      <c r="T32" s="83"/>
      <c r="U32" s="83"/>
      <c r="V32" s="92"/>
      <c r="W32" s="93"/>
      <c r="X32" s="83"/>
      <c r="Y32" s="84"/>
      <c r="Z32" s="84"/>
      <c r="AA32" s="83"/>
      <c r="AB32" s="81"/>
      <c r="AC32" s="83"/>
      <c r="AD32" s="81"/>
      <c r="AE32" s="81"/>
    </row>
    <row r="33" spans="1:31" ht="12.75">
      <c r="A33" s="161"/>
      <c r="B33" s="157"/>
      <c r="C33" s="98"/>
      <c r="D33" s="101"/>
      <c r="E33" s="138"/>
      <c r="F33" s="109"/>
      <c r="G33" s="110"/>
      <c r="H33" s="105"/>
      <c r="I33" s="113"/>
      <c r="J33" s="112"/>
      <c r="K33" s="113"/>
      <c r="L33" s="177"/>
      <c r="M33" s="171"/>
      <c r="N33" s="83"/>
      <c r="O33" s="83"/>
      <c r="P33" s="84"/>
      <c r="Q33" s="81"/>
      <c r="R33" s="83"/>
      <c r="S33" s="83"/>
      <c r="T33" s="83"/>
      <c r="U33" s="83"/>
      <c r="V33" s="92"/>
      <c r="W33" s="93"/>
      <c r="X33" s="83"/>
      <c r="Y33" s="84"/>
      <c r="Z33" s="84"/>
      <c r="AA33" s="83"/>
      <c r="AB33" s="81"/>
      <c r="AC33" s="83"/>
      <c r="AD33" s="81"/>
      <c r="AE33" s="81"/>
    </row>
    <row r="34" spans="1:31" ht="12.75">
      <c r="A34" s="161" t="s">
        <v>78</v>
      </c>
      <c r="B34" s="157"/>
      <c r="C34" s="98"/>
      <c r="D34" s="101">
        <v>1102</v>
      </c>
      <c r="E34" s="138"/>
      <c r="F34" s="109">
        <v>0.62</v>
      </c>
      <c r="G34" s="110">
        <v>29350</v>
      </c>
      <c r="H34" s="105"/>
      <c r="I34" s="113">
        <v>28887</v>
      </c>
      <c r="J34" s="112">
        <f>I34/47339</f>
        <v>0.610215678404698</v>
      </c>
      <c r="K34" s="113"/>
      <c r="L34" s="177">
        <f>I34-G34</f>
        <v>-463</v>
      </c>
      <c r="M34" s="171">
        <f>J34-F34</f>
        <v>-0.009784321595301959</v>
      </c>
      <c r="N34" s="83"/>
      <c r="O34" s="83"/>
      <c r="P34" s="84"/>
      <c r="Q34" s="81"/>
      <c r="R34" s="83"/>
      <c r="S34" s="83"/>
      <c r="T34" s="83"/>
      <c r="U34" s="83"/>
      <c r="V34" s="92"/>
      <c r="W34" s="93"/>
      <c r="X34" s="83"/>
      <c r="Y34" s="84"/>
      <c r="Z34" s="84"/>
      <c r="AA34" s="83"/>
      <c r="AB34" s="81"/>
      <c r="AC34" s="83"/>
      <c r="AD34" s="81"/>
      <c r="AE34" s="81"/>
    </row>
    <row r="35" spans="1:31" ht="12.75">
      <c r="A35" s="161"/>
      <c r="B35" s="157"/>
      <c r="C35" s="98"/>
      <c r="D35" s="101"/>
      <c r="E35" s="138"/>
      <c r="F35" s="109"/>
      <c r="G35" s="110"/>
      <c r="H35" s="105"/>
      <c r="I35" s="113"/>
      <c r="J35" s="112"/>
      <c r="K35" s="113"/>
      <c r="L35" s="177"/>
      <c r="M35" s="171"/>
      <c r="N35" s="83"/>
      <c r="O35" s="83"/>
      <c r="P35" s="84"/>
      <c r="Q35" s="81"/>
      <c r="R35" s="83"/>
      <c r="S35" s="83"/>
      <c r="T35" s="83"/>
      <c r="U35" s="83"/>
      <c r="V35" s="92"/>
      <c r="W35" s="93"/>
      <c r="X35" s="83"/>
      <c r="Y35" s="84"/>
      <c r="Z35" s="84"/>
      <c r="AA35" s="83"/>
      <c r="AB35" s="81"/>
      <c r="AC35" s="83"/>
      <c r="AD35" s="81"/>
      <c r="AE35" s="81"/>
    </row>
    <row r="36" spans="1:31" ht="12.75">
      <c r="A36" s="161" t="s">
        <v>79</v>
      </c>
      <c r="B36" s="157"/>
      <c r="C36" s="98"/>
      <c r="D36" s="101">
        <v>796</v>
      </c>
      <c r="E36" s="138"/>
      <c r="F36" s="109">
        <v>0.4</v>
      </c>
      <c r="G36" s="110">
        <v>18936</v>
      </c>
      <c r="H36" s="105"/>
      <c r="I36" s="113">
        <v>19281</v>
      </c>
      <c r="J36" s="112">
        <f>I36/47339</f>
        <v>0.4072963095967384</v>
      </c>
      <c r="K36" s="113"/>
      <c r="L36" s="177">
        <f>I36-G36</f>
        <v>345</v>
      </c>
      <c r="M36" s="171">
        <f>J36-F36</f>
        <v>0.007296309596738382</v>
      </c>
      <c r="N36" s="83"/>
      <c r="O36" s="83"/>
      <c r="P36" s="84"/>
      <c r="Q36" s="81"/>
      <c r="R36" s="83"/>
      <c r="S36" s="83"/>
      <c r="T36" s="83"/>
      <c r="U36" s="83"/>
      <c r="V36" s="92"/>
      <c r="W36" s="93"/>
      <c r="X36" s="83"/>
      <c r="Y36" s="84"/>
      <c r="Z36" s="84"/>
      <c r="AA36" s="83"/>
      <c r="AB36" s="81"/>
      <c r="AC36" s="83"/>
      <c r="AD36" s="81"/>
      <c r="AE36" s="81"/>
    </row>
    <row r="37" spans="1:31" ht="12.75">
      <c r="A37" s="161"/>
      <c r="B37" s="157"/>
      <c r="C37" s="98"/>
      <c r="D37" s="114"/>
      <c r="E37" s="99"/>
      <c r="F37" s="101"/>
      <c r="G37" s="115"/>
      <c r="H37" s="105"/>
      <c r="I37" s="111"/>
      <c r="J37" s="112"/>
      <c r="K37" s="116"/>
      <c r="L37" s="177"/>
      <c r="M37" s="178"/>
      <c r="N37" s="81"/>
      <c r="O37" s="81"/>
      <c r="P37" s="84"/>
      <c r="Q37" s="81"/>
      <c r="R37" s="81"/>
      <c r="S37" s="81"/>
      <c r="T37" s="81"/>
      <c r="U37" s="81"/>
      <c r="V37" s="81"/>
      <c r="W37" s="81"/>
      <c r="X37" s="81"/>
      <c r="Y37" s="84"/>
      <c r="Z37" s="84"/>
      <c r="AA37" s="81"/>
      <c r="AB37" s="81"/>
      <c r="AC37" s="81"/>
      <c r="AD37" s="81"/>
      <c r="AE37" s="81"/>
    </row>
    <row r="38" spans="1:31" ht="13.5">
      <c r="A38" s="162" t="s">
        <v>86</v>
      </c>
      <c r="B38" s="117"/>
      <c r="C38" s="117"/>
      <c r="D38" s="119">
        <f>SUM(D12:D36)</f>
        <v>12782</v>
      </c>
      <c r="E38" s="117"/>
      <c r="F38" s="118">
        <f>SUM(F12:F36)</f>
        <v>8.58</v>
      </c>
      <c r="G38" s="119">
        <f>SUM(G12:G36)</f>
        <v>406167</v>
      </c>
      <c r="H38" s="120"/>
      <c r="I38" s="123">
        <f>SUM(I12:I36)-1</f>
        <v>381072</v>
      </c>
      <c r="J38" s="122">
        <f>SUM(J12:J36)+0.01</f>
        <v>8.059874310821945</v>
      </c>
      <c r="K38" s="142"/>
      <c r="L38" s="179">
        <f>SUM(L12:L36)</f>
        <v>-25094</v>
      </c>
      <c r="M38" s="180">
        <f>SUM(M12:M36)+0.01</f>
        <v>-0.5201256891780561</v>
      </c>
      <c r="N38" s="94"/>
      <c r="O38" s="94"/>
      <c r="P38" s="95"/>
      <c r="Q38" s="94"/>
      <c r="R38" s="94"/>
      <c r="S38" s="94"/>
      <c r="T38" s="94"/>
      <c r="U38" s="94"/>
      <c r="V38" s="95"/>
      <c r="W38" s="96"/>
      <c r="X38" s="94"/>
      <c r="Y38" s="95"/>
      <c r="Z38" s="95"/>
      <c r="AA38" s="94"/>
      <c r="AB38" s="81"/>
      <c r="AC38" s="94"/>
      <c r="AD38" s="94"/>
      <c r="AE38" s="81"/>
    </row>
    <row r="39" spans="1:31" ht="12.75">
      <c r="A39" s="163"/>
      <c r="B39" s="124"/>
      <c r="C39" s="124"/>
      <c r="D39" s="124"/>
      <c r="E39" s="98"/>
      <c r="F39" s="98"/>
      <c r="G39" s="98"/>
      <c r="H39" s="98"/>
      <c r="I39" s="105"/>
      <c r="J39" s="98"/>
      <c r="K39" s="105"/>
      <c r="L39" s="105"/>
      <c r="M39" s="157"/>
      <c r="N39" s="83"/>
      <c r="O39" s="83"/>
      <c r="P39" s="84"/>
      <c r="Q39" s="83"/>
      <c r="R39" s="81"/>
      <c r="S39" s="81"/>
      <c r="T39" s="81"/>
      <c r="U39" s="81"/>
      <c r="V39" s="81"/>
      <c r="W39" s="81"/>
      <c r="X39" s="83"/>
      <c r="Y39" s="84"/>
      <c r="Z39" s="84"/>
      <c r="AA39" s="81"/>
      <c r="AB39" s="81"/>
      <c r="AC39" s="81"/>
      <c r="AD39" s="81"/>
      <c r="AE39" s="81"/>
    </row>
    <row r="40" spans="1:31" ht="13.5">
      <c r="A40" s="162" t="s">
        <v>87</v>
      </c>
      <c r="B40" s="117"/>
      <c r="C40" s="117"/>
      <c r="D40" s="119">
        <v>2104</v>
      </c>
      <c r="E40" s="117"/>
      <c r="F40" s="136">
        <v>0</v>
      </c>
      <c r="G40" s="119">
        <v>0</v>
      </c>
      <c r="H40" s="120"/>
      <c r="I40" s="121">
        <v>15927</v>
      </c>
      <c r="J40" s="122">
        <v>0.33</v>
      </c>
      <c r="K40" s="123"/>
      <c r="L40" s="179">
        <f>I40+K40</f>
        <v>15927</v>
      </c>
      <c r="M40" s="173">
        <v>0.33</v>
      </c>
      <c r="N40" s="81"/>
      <c r="O40" s="81"/>
      <c r="P40" s="81"/>
      <c r="Q40" s="81"/>
      <c r="R40" s="83"/>
      <c r="S40" s="83"/>
      <c r="T40" s="83"/>
      <c r="U40" s="83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2.75">
      <c r="A41" s="164"/>
      <c r="B41" s="81"/>
      <c r="C41" s="81"/>
      <c r="D41" s="81"/>
      <c r="M41" s="91"/>
      <c r="N41" s="81"/>
      <c r="O41" s="81"/>
      <c r="P41" s="81"/>
      <c r="Q41" s="81"/>
      <c r="R41" s="93"/>
      <c r="S41" s="93"/>
      <c r="T41" s="93"/>
      <c r="U41" s="93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1:31" ht="13.5">
      <c r="A42" s="162" t="s">
        <v>88</v>
      </c>
      <c r="B42" s="117"/>
      <c r="C42" s="117"/>
      <c r="D42" s="119">
        <f>D38+D40</f>
        <v>14886</v>
      </c>
      <c r="E42" s="117"/>
      <c r="F42" s="118">
        <f>F38+F40</f>
        <v>8.58</v>
      </c>
      <c r="G42" s="119">
        <f>G38+G40</f>
        <v>406167</v>
      </c>
      <c r="H42" s="120"/>
      <c r="I42" s="123">
        <f>I38+I40</f>
        <v>396999</v>
      </c>
      <c r="J42" s="143">
        <f>J38+J40</f>
        <v>8.389874310821945</v>
      </c>
      <c r="K42" s="123"/>
      <c r="L42" s="181">
        <f>L38+L40</f>
        <v>-9167</v>
      </c>
      <c r="M42" s="180">
        <f>M38+M40</f>
        <v>-0.1901256891780561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7" spans="1:28" ht="12.75">
      <c r="A47" s="81"/>
      <c r="B47" s="81"/>
      <c r="C47" s="81"/>
      <c r="D47" s="144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1"/>
      <c r="W47" s="81"/>
      <c r="X47" s="82"/>
      <c r="Y47" s="82"/>
      <c r="Z47" s="82"/>
      <c r="AA47" s="81"/>
      <c r="AB47" s="81"/>
    </row>
    <row r="48" spans="1:28" ht="12.75">
      <c r="A48" s="96"/>
      <c r="B48" s="96"/>
      <c r="C48" s="96"/>
      <c r="D48" s="145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1"/>
      <c r="X48" s="82"/>
      <c r="Y48" s="82"/>
      <c r="Z48" s="82"/>
      <c r="AA48" s="81"/>
      <c r="AB48" s="81"/>
    </row>
    <row r="49" spans="1:28" ht="12.75">
      <c r="A49" s="81"/>
      <c r="B49" s="81"/>
      <c r="C49" s="81"/>
      <c r="D49" s="146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1"/>
      <c r="X49" s="82"/>
      <c r="Y49" s="82"/>
      <c r="Z49" s="82"/>
      <c r="AA49" s="81"/>
      <c r="AB49" s="81"/>
    </row>
    <row r="50" spans="1:28" ht="12.75">
      <c r="A50" s="81"/>
      <c r="B50" s="81"/>
      <c r="C50" s="81"/>
      <c r="D50" s="144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1"/>
      <c r="W50" s="81"/>
      <c r="X50" s="82"/>
      <c r="Y50" s="82"/>
      <c r="Z50" s="82"/>
      <c r="AA50" s="81"/>
      <c r="AB50" s="81"/>
    </row>
    <row r="51" spans="1:28" ht="12.75">
      <c r="A51" s="81"/>
      <c r="B51" s="81"/>
      <c r="C51" s="81"/>
      <c r="D51" s="81"/>
      <c r="E51" s="93"/>
      <c r="F51" s="93"/>
      <c r="G51" s="83"/>
      <c r="H51" s="83"/>
      <c r="I51" s="83"/>
      <c r="J51" s="81"/>
      <c r="K51" s="83"/>
      <c r="L51" s="83"/>
      <c r="M51" s="81"/>
      <c r="N51" s="83"/>
      <c r="O51" s="83"/>
      <c r="P51" s="147"/>
      <c r="Q51" s="81"/>
      <c r="R51" s="83"/>
      <c r="S51" s="83"/>
      <c r="T51" s="83"/>
      <c r="U51" s="83"/>
      <c r="V51" s="92"/>
      <c r="W51" s="81"/>
      <c r="X51" s="83"/>
      <c r="Y51" s="84"/>
      <c r="Z51" s="84"/>
      <c r="AA51" s="81"/>
      <c r="AB51" s="81"/>
    </row>
    <row r="52" spans="1:28" ht="12.75">
      <c r="A52" s="81"/>
      <c r="B52" s="81"/>
      <c r="C52" s="81"/>
      <c r="D52" s="81"/>
      <c r="E52" s="93"/>
      <c r="F52" s="93"/>
      <c r="G52" s="83"/>
      <c r="H52" s="83"/>
      <c r="I52" s="83"/>
      <c r="J52" s="81"/>
      <c r="K52" s="83"/>
      <c r="L52" s="83"/>
      <c r="M52" s="81"/>
      <c r="N52" s="81"/>
      <c r="O52" s="81"/>
      <c r="P52" s="147"/>
      <c r="Q52" s="81"/>
      <c r="R52" s="81"/>
      <c r="S52" s="81"/>
      <c r="T52" s="81"/>
      <c r="U52" s="93"/>
      <c r="V52" s="81"/>
      <c r="W52" s="81"/>
      <c r="X52" s="81"/>
      <c r="Y52" s="84"/>
      <c r="Z52" s="84"/>
      <c r="AA52" s="81"/>
      <c r="AB52" s="81"/>
    </row>
    <row r="53" spans="1:28" ht="12.75">
      <c r="A53" s="81"/>
      <c r="B53" s="81"/>
      <c r="C53" s="81"/>
      <c r="D53" s="81"/>
      <c r="E53" s="93"/>
      <c r="F53" s="93"/>
      <c r="G53" s="83"/>
      <c r="H53" s="83"/>
      <c r="I53" s="83"/>
      <c r="J53" s="81"/>
      <c r="K53" s="83"/>
      <c r="L53" s="83"/>
      <c r="M53" s="81"/>
      <c r="N53" s="83"/>
      <c r="O53" s="83"/>
      <c r="P53" s="147"/>
      <c r="Q53" s="81"/>
      <c r="R53" s="83"/>
      <c r="S53" s="83"/>
      <c r="T53" s="83"/>
      <c r="U53" s="83"/>
      <c r="V53" s="92"/>
      <c r="W53" s="81"/>
      <c r="X53" s="83"/>
      <c r="Y53" s="84"/>
      <c r="Z53" s="84"/>
      <c r="AA53" s="81"/>
      <c r="AB53" s="81"/>
    </row>
    <row r="54" spans="1:28" ht="12.75">
      <c r="A54" s="81"/>
      <c r="B54" s="81"/>
      <c r="C54" s="81"/>
      <c r="D54" s="81"/>
      <c r="E54" s="93"/>
      <c r="F54" s="93"/>
      <c r="G54" s="83"/>
      <c r="H54" s="83"/>
      <c r="I54" s="83"/>
      <c r="J54" s="81"/>
      <c r="K54" s="83"/>
      <c r="L54" s="83"/>
      <c r="M54" s="81"/>
      <c r="N54" s="81"/>
      <c r="O54" s="81"/>
      <c r="P54" s="147"/>
      <c r="Q54" s="81"/>
      <c r="R54" s="83"/>
      <c r="S54" s="83"/>
      <c r="T54" s="83"/>
      <c r="U54" s="93"/>
      <c r="V54" s="81"/>
      <c r="W54" s="81"/>
      <c r="X54" s="81"/>
      <c r="Y54" s="84"/>
      <c r="Z54" s="84"/>
      <c r="AA54" s="81"/>
      <c r="AB54" s="81"/>
    </row>
    <row r="55" spans="1:28" ht="12.75">
      <c r="A55" s="81"/>
      <c r="B55" s="81"/>
      <c r="C55" s="81"/>
      <c r="D55" s="81"/>
      <c r="E55" s="93"/>
      <c r="F55" s="93"/>
      <c r="G55" s="83"/>
      <c r="H55" s="83"/>
      <c r="I55" s="83"/>
      <c r="J55" s="81"/>
      <c r="K55" s="83"/>
      <c r="L55" s="83"/>
      <c r="M55" s="81"/>
      <c r="N55" s="83"/>
      <c r="O55" s="83"/>
      <c r="P55" s="147"/>
      <c r="Q55" s="81"/>
      <c r="R55" s="83"/>
      <c r="S55" s="83"/>
      <c r="T55" s="83"/>
      <c r="U55" s="83"/>
      <c r="V55" s="92"/>
      <c r="W55" s="81"/>
      <c r="X55" s="83"/>
      <c r="Y55" s="84"/>
      <c r="Z55" s="84"/>
      <c r="AA55" s="81"/>
      <c r="AB55" s="81"/>
    </row>
    <row r="56" spans="1:28" ht="12.75">
      <c r="A56" s="81"/>
      <c r="B56" s="81"/>
      <c r="C56" s="81"/>
      <c r="D56" s="81"/>
      <c r="E56" s="93"/>
      <c r="F56" s="93"/>
      <c r="G56" s="83"/>
      <c r="H56" s="83"/>
      <c r="I56" s="83"/>
      <c r="J56" s="81"/>
      <c r="K56" s="83"/>
      <c r="L56" s="83"/>
      <c r="M56" s="81"/>
      <c r="N56" s="81"/>
      <c r="O56" s="81"/>
      <c r="P56" s="147"/>
      <c r="Q56" s="81"/>
      <c r="R56" s="83"/>
      <c r="S56" s="83"/>
      <c r="T56" s="83"/>
      <c r="U56" s="93"/>
      <c r="V56" s="81"/>
      <c r="W56" s="81"/>
      <c r="X56" s="81"/>
      <c r="Y56" s="84"/>
      <c r="Z56" s="84"/>
      <c r="AA56" s="81"/>
      <c r="AB56" s="81"/>
    </row>
    <row r="57" spans="1:28" ht="12.75">
      <c r="A57" s="81"/>
      <c r="B57" s="81"/>
      <c r="C57" s="81"/>
      <c r="D57" s="81"/>
      <c r="E57" s="93"/>
      <c r="F57" s="93"/>
      <c r="G57" s="83"/>
      <c r="H57" s="83"/>
      <c r="I57" s="83"/>
      <c r="J57" s="81"/>
      <c r="K57" s="83"/>
      <c r="L57" s="83"/>
      <c r="M57" s="81"/>
      <c r="N57" s="83"/>
      <c r="O57" s="83"/>
      <c r="P57" s="147"/>
      <c r="Q57" s="81"/>
      <c r="R57" s="83"/>
      <c r="S57" s="83"/>
      <c r="T57" s="83"/>
      <c r="U57" s="83"/>
      <c r="V57" s="92"/>
      <c r="W57" s="81"/>
      <c r="X57" s="83"/>
      <c r="Y57" s="84"/>
      <c r="Z57" s="84"/>
      <c r="AA57" s="81"/>
      <c r="AB57" s="81"/>
    </row>
    <row r="58" spans="1:28" ht="12.75">
      <c r="A58" s="81"/>
      <c r="B58" s="81"/>
      <c r="C58" s="81"/>
      <c r="D58" s="81"/>
      <c r="E58" s="93"/>
      <c r="F58" s="93"/>
      <c r="G58" s="83"/>
      <c r="H58" s="83"/>
      <c r="I58" s="83"/>
      <c r="J58" s="81"/>
      <c r="K58" s="83"/>
      <c r="L58" s="83"/>
      <c r="M58" s="81"/>
      <c r="N58" s="81"/>
      <c r="O58" s="81"/>
      <c r="P58" s="147"/>
      <c r="Q58" s="81"/>
      <c r="R58" s="83"/>
      <c r="S58" s="83"/>
      <c r="T58" s="83"/>
      <c r="U58" s="93"/>
      <c r="V58" s="81"/>
      <c r="W58" s="81"/>
      <c r="X58" s="81"/>
      <c r="Y58" s="84"/>
      <c r="Z58" s="84"/>
      <c r="AA58" s="81"/>
      <c r="AB58" s="81"/>
    </row>
    <row r="59" spans="1:28" ht="12.75">
      <c r="A59" s="81"/>
      <c r="B59" s="81"/>
      <c r="C59" s="81"/>
      <c r="D59" s="81"/>
      <c r="E59" s="93"/>
      <c r="F59" s="93"/>
      <c r="G59" s="83"/>
      <c r="H59" s="83"/>
      <c r="I59" s="83"/>
      <c r="J59" s="81"/>
      <c r="K59" s="83"/>
      <c r="L59" s="83"/>
      <c r="M59" s="81"/>
      <c r="N59" s="83"/>
      <c r="O59" s="83"/>
      <c r="P59" s="147"/>
      <c r="Q59" s="81"/>
      <c r="R59" s="83"/>
      <c r="S59" s="83"/>
      <c r="T59" s="83"/>
      <c r="U59" s="83"/>
      <c r="V59" s="92"/>
      <c r="W59" s="81"/>
      <c r="X59" s="83"/>
      <c r="Y59" s="84"/>
      <c r="Z59" s="84"/>
      <c r="AA59" s="81"/>
      <c r="AB59" s="81"/>
    </row>
    <row r="60" spans="1:28" ht="12.75">
      <c r="A60" s="81"/>
      <c r="B60" s="81"/>
      <c r="C60" s="81"/>
      <c r="D60" s="81"/>
      <c r="E60" s="93"/>
      <c r="F60" s="93"/>
      <c r="G60" s="83"/>
      <c r="H60" s="83"/>
      <c r="I60" s="83"/>
      <c r="J60" s="81"/>
      <c r="K60" s="83"/>
      <c r="L60" s="83"/>
      <c r="M60" s="81"/>
      <c r="N60" s="81"/>
      <c r="O60" s="81"/>
      <c r="P60" s="147"/>
      <c r="Q60" s="81"/>
      <c r="R60" s="83"/>
      <c r="S60" s="83"/>
      <c r="T60" s="83"/>
      <c r="U60" s="93"/>
      <c r="V60" s="81"/>
      <c r="W60" s="81"/>
      <c r="X60" s="81"/>
      <c r="Y60" s="84"/>
      <c r="Z60" s="84"/>
      <c r="AA60" s="81"/>
      <c r="AB60" s="81"/>
    </row>
    <row r="61" spans="1:28" ht="12.75">
      <c r="A61" s="81"/>
      <c r="B61" s="81"/>
      <c r="C61" s="81"/>
      <c r="D61" s="81"/>
      <c r="E61" s="93"/>
      <c r="F61" s="93"/>
      <c r="G61" s="83"/>
      <c r="H61" s="83"/>
      <c r="I61" s="83"/>
      <c r="J61" s="81"/>
      <c r="K61" s="83"/>
      <c r="L61" s="83"/>
      <c r="M61" s="81"/>
      <c r="N61" s="83"/>
      <c r="O61" s="83"/>
      <c r="P61" s="147"/>
      <c r="Q61" s="81"/>
      <c r="R61" s="83"/>
      <c r="S61" s="83"/>
      <c r="T61" s="83"/>
      <c r="U61" s="83"/>
      <c r="V61" s="92"/>
      <c r="W61" s="81"/>
      <c r="X61" s="83"/>
      <c r="Y61" s="84"/>
      <c r="Z61" s="84"/>
      <c r="AA61" s="81"/>
      <c r="AB61" s="81"/>
    </row>
    <row r="62" spans="1:28" ht="12.75">
      <c r="A62" s="81"/>
      <c r="B62" s="81"/>
      <c r="C62" s="81"/>
      <c r="D62" s="81"/>
      <c r="E62" s="93"/>
      <c r="F62" s="93"/>
      <c r="G62" s="83"/>
      <c r="H62" s="83"/>
      <c r="I62" s="83"/>
      <c r="J62" s="81"/>
      <c r="K62" s="83"/>
      <c r="L62" s="83"/>
      <c r="M62" s="81"/>
      <c r="N62" s="81"/>
      <c r="O62" s="81"/>
      <c r="P62" s="147"/>
      <c r="Q62" s="81"/>
      <c r="R62" s="83"/>
      <c r="S62" s="83"/>
      <c r="T62" s="83"/>
      <c r="U62" s="93"/>
      <c r="V62" s="81"/>
      <c r="W62" s="81"/>
      <c r="X62" s="81"/>
      <c r="Y62" s="84"/>
      <c r="Z62" s="84"/>
      <c r="AA62" s="81"/>
      <c r="AB62" s="81"/>
    </row>
    <row r="63" spans="1:28" ht="12.75">
      <c r="A63" s="81"/>
      <c r="B63" s="81"/>
      <c r="C63" s="81"/>
      <c r="D63" s="81"/>
      <c r="E63" s="93"/>
      <c r="F63" s="93"/>
      <c r="G63" s="83"/>
      <c r="H63" s="83"/>
      <c r="I63" s="83"/>
      <c r="J63" s="81"/>
      <c r="K63" s="83"/>
      <c r="L63" s="83"/>
      <c r="M63" s="81"/>
      <c r="N63" s="83"/>
      <c r="O63" s="83"/>
      <c r="P63" s="147"/>
      <c r="Q63" s="81"/>
      <c r="R63" s="83"/>
      <c r="S63" s="83"/>
      <c r="T63" s="83"/>
      <c r="U63" s="83"/>
      <c r="V63" s="92"/>
      <c r="W63" s="81"/>
      <c r="X63" s="83"/>
      <c r="Y63" s="84"/>
      <c r="Z63" s="84"/>
      <c r="AA63" s="81"/>
      <c r="AB63" s="81"/>
    </row>
    <row r="64" spans="1:28" ht="12.75">
      <c r="A64" s="81"/>
      <c r="B64" s="81"/>
      <c r="C64" s="81"/>
      <c r="D64" s="81"/>
      <c r="E64" s="93"/>
      <c r="F64" s="93"/>
      <c r="G64" s="83"/>
      <c r="H64" s="83"/>
      <c r="I64" s="83"/>
      <c r="J64" s="81"/>
      <c r="K64" s="83"/>
      <c r="L64" s="83"/>
      <c r="M64" s="81"/>
      <c r="N64" s="81"/>
      <c r="O64" s="81"/>
      <c r="P64" s="147"/>
      <c r="Q64" s="81"/>
      <c r="R64" s="83"/>
      <c r="S64" s="83"/>
      <c r="T64" s="83"/>
      <c r="U64" s="81"/>
      <c r="V64" s="81"/>
      <c r="W64" s="81"/>
      <c r="X64" s="81"/>
      <c r="Y64" s="84"/>
      <c r="Z64" s="84"/>
      <c r="AA64" s="81"/>
      <c r="AB64" s="81"/>
    </row>
    <row r="65" spans="1:28" ht="12.75">
      <c r="A65" s="81"/>
      <c r="B65" s="81"/>
      <c r="C65" s="81"/>
      <c r="D65" s="81"/>
      <c r="E65" s="93"/>
      <c r="F65" s="93"/>
      <c r="G65" s="83"/>
      <c r="H65" s="83"/>
      <c r="I65" s="83"/>
      <c r="J65" s="81"/>
      <c r="K65" s="83"/>
      <c r="L65" s="83"/>
      <c r="M65" s="81"/>
      <c r="N65" s="83"/>
      <c r="O65" s="83"/>
      <c r="P65" s="147"/>
      <c r="Q65" s="81"/>
      <c r="R65" s="83"/>
      <c r="S65" s="83"/>
      <c r="T65" s="83"/>
      <c r="U65" s="83"/>
      <c r="V65" s="92"/>
      <c r="W65" s="81"/>
      <c r="X65" s="83"/>
      <c r="Y65" s="84"/>
      <c r="Z65" s="84"/>
      <c r="AA65" s="81"/>
      <c r="AB65" s="81"/>
    </row>
    <row r="66" spans="1:28" ht="12.75">
      <c r="A66" s="81"/>
      <c r="B66" s="81"/>
      <c r="C66" s="81"/>
      <c r="D66" s="81"/>
      <c r="E66" s="93"/>
      <c r="F66" s="93"/>
      <c r="G66" s="83"/>
      <c r="H66" s="83"/>
      <c r="I66" s="83"/>
      <c r="J66" s="81"/>
      <c r="K66" s="83"/>
      <c r="L66" s="83"/>
      <c r="M66" s="81"/>
      <c r="N66" s="81"/>
      <c r="O66" s="81"/>
      <c r="P66" s="147"/>
      <c r="Q66" s="81"/>
      <c r="R66" s="83"/>
      <c r="S66" s="83"/>
      <c r="T66" s="83"/>
      <c r="U66" s="81"/>
      <c r="V66" s="81"/>
      <c r="W66" s="81"/>
      <c r="X66" s="81"/>
      <c r="Y66" s="84"/>
      <c r="Z66" s="84"/>
      <c r="AA66" s="81"/>
      <c r="AB66" s="81"/>
    </row>
    <row r="67" spans="1:28" ht="12.75">
      <c r="A67" s="81"/>
      <c r="B67" s="81"/>
      <c r="C67" s="81"/>
      <c r="D67" s="81"/>
      <c r="E67" s="93"/>
      <c r="F67" s="93"/>
      <c r="G67" s="83"/>
      <c r="H67" s="83"/>
      <c r="I67" s="83"/>
      <c r="J67" s="81"/>
      <c r="K67" s="83"/>
      <c r="L67" s="83"/>
      <c r="M67" s="81"/>
      <c r="N67" s="83"/>
      <c r="O67" s="83"/>
      <c r="P67" s="147"/>
      <c r="Q67" s="81"/>
      <c r="R67" s="83"/>
      <c r="S67" s="83"/>
      <c r="T67" s="83"/>
      <c r="U67" s="83"/>
      <c r="V67" s="92"/>
      <c r="W67" s="81"/>
      <c r="X67" s="83"/>
      <c r="Y67" s="84"/>
      <c r="Z67" s="84"/>
      <c r="AA67" s="81"/>
      <c r="AB67" s="81"/>
    </row>
    <row r="68" spans="1:28" ht="12.75">
      <c r="A68" s="81"/>
      <c r="B68" s="81"/>
      <c r="C68" s="81"/>
      <c r="D68" s="81"/>
      <c r="E68" s="93"/>
      <c r="F68" s="93"/>
      <c r="G68" s="83"/>
      <c r="H68" s="83"/>
      <c r="I68" s="83"/>
      <c r="J68" s="81"/>
      <c r="K68" s="83"/>
      <c r="L68" s="83"/>
      <c r="M68" s="81"/>
      <c r="N68" s="81"/>
      <c r="O68" s="81"/>
      <c r="P68" s="147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2.75">
      <c r="A69" s="81"/>
      <c r="B69" s="81"/>
      <c r="C69" s="81"/>
      <c r="D69" s="81"/>
      <c r="E69" s="93"/>
      <c r="F69" s="93"/>
      <c r="G69" s="83"/>
      <c r="H69" s="83"/>
      <c r="I69" s="83"/>
      <c r="J69" s="81"/>
      <c r="K69" s="83"/>
      <c r="L69" s="83"/>
      <c r="M69" s="81"/>
      <c r="N69" s="83"/>
      <c r="O69" s="83"/>
      <c r="P69" s="147"/>
      <c r="Q69" s="81"/>
      <c r="R69" s="83"/>
      <c r="S69" s="83"/>
      <c r="T69" s="83"/>
      <c r="U69" s="83"/>
      <c r="V69" s="92"/>
      <c r="W69" s="81"/>
      <c r="X69" s="83"/>
      <c r="Y69" s="84"/>
      <c r="Z69" s="84"/>
      <c r="AA69" s="81"/>
      <c r="AB69" s="81"/>
    </row>
    <row r="70" spans="1:28" ht="12.75">
      <c r="A70" s="81"/>
      <c r="B70" s="81"/>
      <c r="C70" s="81"/>
      <c r="D70" s="81"/>
      <c r="E70" s="93"/>
      <c r="F70" s="93"/>
      <c r="G70" s="83"/>
      <c r="H70" s="83"/>
      <c r="I70" s="83"/>
      <c r="J70" s="81"/>
      <c r="K70" s="83"/>
      <c r="L70" s="83"/>
      <c r="M70" s="81"/>
      <c r="N70" s="81"/>
      <c r="O70" s="81"/>
      <c r="P70" s="147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2.75">
      <c r="A71" s="81"/>
      <c r="B71" s="81"/>
      <c r="C71" s="81"/>
      <c r="D71" s="81"/>
      <c r="E71" s="93"/>
      <c r="F71" s="93"/>
      <c r="G71" s="83"/>
      <c r="H71" s="83"/>
      <c r="I71" s="83"/>
      <c r="J71" s="81"/>
      <c r="K71" s="83"/>
      <c r="L71" s="83"/>
      <c r="M71" s="81"/>
      <c r="N71" s="83"/>
      <c r="O71" s="83"/>
      <c r="P71" s="147"/>
      <c r="Q71" s="81"/>
      <c r="R71" s="83"/>
      <c r="S71" s="83"/>
      <c r="T71" s="83"/>
      <c r="U71" s="83"/>
      <c r="V71" s="92"/>
      <c r="W71" s="81"/>
      <c r="X71" s="83"/>
      <c r="Y71" s="84"/>
      <c r="Z71" s="84"/>
      <c r="AA71" s="81"/>
      <c r="AB71" s="81"/>
    </row>
    <row r="72" spans="1:28" ht="12.75">
      <c r="A72" s="81"/>
      <c r="B72" s="81"/>
      <c r="C72" s="81"/>
      <c r="D72" s="81"/>
      <c r="E72" s="93"/>
      <c r="F72" s="93"/>
      <c r="G72" s="83"/>
      <c r="H72" s="83"/>
      <c r="I72" s="83"/>
      <c r="J72" s="81"/>
      <c r="K72" s="83"/>
      <c r="L72" s="83"/>
      <c r="M72" s="81"/>
      <c r="N72" s="81"/>
      <c r="O72" s="81"/>
      <c r="P72" s="147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2.75">
      <c r="A73" s="81"/>
      <c r="B73" s="81"/>
      <c r="C73" s="81"/>
      <c r="D73" s="81"/>
      <c r="E73" s="93"/>
      <c r="F73" s="93"/>
      <c r="G73" s="83"/>
      <c r="H73" s="83"/>
      <c r="I73" s="83"/>
      <c r="J73" s="81"/>
      <c r="K73" s="83"/>
      <c r="L73" s="83"/>
      <c r="M73" s="81"/>
      <c r="N73" s="83"/>
      <c r="O73" s="83"/>
      <c r="P73" s="147"/>
      <c r="Q73" s="81"/>
      <c r="R73" s="83"/>
      <c r="S73" s="83"/>
      <c r="T73" s="83"/>
      <c r="U73" s="83"/>
      <c r="V73" s="92"/>
      <c r="W73" s="81"/>
      <c r="X73" s="83"/>
      <c r="Y73" s="84"/>
      <c r="Z73" s="84"/>
      <c r="AA73" s="81"/>
      <c r="AB73" s="81"/>
    </row>
    <row r="74" spans="1:28" ht="12.75">
      <c r="A74" s="81"/>
      <c r="B74" s="81"/>
      <c r="C74" s="81"/>
      <c r="D74" s="81"/>
      <c r="E74" s="93"/>
      <c r="F74" s="93"/>
      <c r="G74" s="83"/>
      <c r="H74" s="83"/>
      <c r="I74" s="83"/>
      <c r="J74" s="81"/>
      <c r="K74" s="83"/>
      <c r="L74" s="83"/>
      <c r="M74" s="81"/>
      <c r="N74" s="81"/>
      <c r="O74" s="81"/>
      <c r="P74" s="147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2.75">
      <c r="A75" s="81"/>
      <c r="B75" s="81"/>
      <c r="C75" s="81"/>
      <c r="D75" s="81"/>
      <c r="E75" s="93"/>
      <c r="F75" s="93"/>
      <c r="G75" s="83"/>
      <c r="H75" s="83"/>
      <c r="I75" s="83"/>
      <c r="J75" s="81"/>
      <c r="K75" s="83"/>
      <c r="L75" s="83"/>
      <c r="M75" s="81"/>
      <c r="N75" s="83"/>
      <c r="O75" s="83"/>
      <c r="P75" s="147"/>
      <c r="Q75" s="81"/>
      <c r="R75" s="83"/>
      <c r="S75" s="83"/>
      <c r="T75" s="83"/>
      <c r="U75" s="83"/>
      <c r="V75" s="92"/>
      <c r="W75" s="81"/>
      <c r="X75" s="83"/>
      <c r="Y75" s="84"/>
      <c r="Z75" s="84"/>
      <c r="AA75" s="81"/>
      <c r="AB75" s="81"/>
    </row>
    <row r="76" spans="1:28" ht="12.75">
      <c r="A76" s="81"/>
      <c r="B76" s="81"/>
      <c r="C76" s="81"/>
      <c r="D76" s="81"/>
      <c r="E76" s="93"/>
      <c r="F76" s="93"/>
      <c r="G76" s="83"/>
      <c r="H76" s="83"/>
      <c r="I76" s="83"/>
      <c r="J76" s="81"/>
      <c r="K76" s="83"/>
      <c r="L76" s="83"/>
      <c r="M76" s="81"/>
      <c r="N76" s="83"/>
      <c r="O76" s="83"/>
      <c r="P76" s="147"/>
      <c r="Q76" s="81"/>
      <c r="R76" s="83"/>
      <c r="S76" s="83"/>
      <c r="T76" s="83"/>
      <c r="U76" s="81"/>
      <c r="V76" s="81"/>
      <c r="W76" s="81"/>
      <c r="X76" s="81"/>
      <c r="Y76" s="81"/>
      <c r="Z76" s="81"/>
      <c r="AA76" s="81"/>
      <c r="AB76" s="81"/>
    </row>
    <row r="77" spans="1:28" ht="12.75">
      <c r="A77" s="81"/>
      <c r="B77" s="81"/>
      <c r="C77" s="81"/>
      <c r="D77" s="81"/>
      <c r="E77" s="93"/>
      <c r="F77" s="93"/>
      <c r="G77" s="83"/>
      <c r="H77" s="83"/>
      <c r="I77" s="83"/>
      <c r="J77" s="81"/>
      <c r="K77" s="83"/>
      <c r="L77" s="83"/>
      <c r="M77" s="81"/>
      <c r="N77" s="83"/>
      <c r="O77" s="83"/>
      <c r="P77" s="147"/>
      <c r="Q77" s="81"/>
      <c r="R77" s="83"/>
      <c r="S77" s="83"/>
      <c r="T77" s="83"/>
      <c r="U77" s="83"/>
      <c r="V77" s="92"/>
      <c r="W77" s="81"/>
      <c r="X77" s="83"/>
      <c r="Y77" s="84"/>
      <c r="Z77" s="84"/>
      <c r="AA77" s="81"/>
      <c r="AB77" s="81"/>
    </row>
    <row r="78" spans="1:28" ht="12.75">
      <c r="A78" s="81"/>
      <c r="B78" s="81"/>
      <c r="C78" s="81"/>
      <c r="D78" s="81"/>
      <c r="E78" s="93"/>
      <c r="F78" s="93"/>
      <c r="G78" s="83"/>
      <c r="H78" s="83"/>
      <c r="I78" s="83"/>
      <c r="J78" s="81"/>
      <c r="K78" s="83"/>
      <c r="L78" s="83"/>
      <c r="M78" s="81"/>
      <c r="N78" s="83"/>
      <c r="O78" s="83"/>
      <c r="P78" s="147"/>
      <c r="Q78" s="81"/>
      <c r="R78" s="83"/>
      <c r="S78" s="83"/>
      <c r="T78" s="83"/>
      <c r="U78" s="81"/>
      <c r="V78" s="81"/>
      <c r="W78" s="81"/>
      <c r="X78" s="81"/>
      <c r="Y78" s="81"/>
      <c r="Z78" s="81"/>
      <c r="AA78" s="81"/>
      <c r="AB78" s="81"/>
    </row>
    <row r="79" spans="1:28" ht="12.75">
      <c r="A79" s="81"/>
      <c r="B79" s="81"/>
      <c r="C79" s="81"/>
      <c r="D79" s="81"/>
      <c r="E79" s="93"/>
      <c r="F79" s="93"/>
      <c r="G79" s="83"/>
      <c r="H79" s="83"/>
      <c r="I79" s="83"/>
      <c r="J79" s="81"/>
      <c r="K79" s="83"/>
      <c r="L79" s="83"/>
      <c r="M79" s="81"/>
      <c r="N79" s="83"/>
      <c r="O79" s="83"/>
      <c r="P79" s="147"/>
      <c r="Q79" s="81"/>
      <c r="R79" s="83"/>
      <c r="S79" s="83"/>
      <c r="T79" s="83"/>
      <c r="U79" s="83"/>
      <c r="V79" s="92"/>
      <c r="W79" s="81"/>
      <c r="X79" s="83"/>
      <c r="Y79" s="84"/>
      <c r="Z79" s="84"/>
      <c r="AA79" s="81"/>
      <c r="AB79" s="81"/>
    </row>
    <row r="80" spans="1:28" ht="12.75">
      <c r="A80" s="81"/>
      <c r="B80" s="81"/>
      <c r="C80" s="81"/>
      <c r="D80" s="81"/>
      <c r="E80" s="93"/>
      <c r="F80" s="93"/>
      <c r="G80" s="83"/>
      <c r="H80" s="83"/>
      <c r="I80" s="83"/>
      <c r="J80" s="81"/>
      <c r="K80" s="83"/>
      <c r="L80" s="83"/>
      <c r="M80" s="81"/>
      <c r="N80" s="83"/>
      <c r="O80" s="83"/>
      <c r="P80" s="147"/>
      <c r="Q80" s="81"/>
      <c r="R80" s="83"/>
      <c r="S80" s="83"/>
      <c r="T80" s="83"/>
      <c r="U80" s="81"/>
      <c r="V80" s="81"/>
      <c r="W80" s="81"/>
      <c r="X80" s="81"/>
      <c r="Y80" s="81"/>
      <c r="Z80" s="81"/>
      <c r="AA80" s="81"/>
      <c r="AB80" s="81"/>
    </row>
    <row r="81" spans="1:28" ht="12.75">
      <c r="A81" s="81"/>
      <c r="B81" s="81"/>
      <c r="C81" s="81"/>
      <c r="D81" s="81"/>
      <c r="E81" s="93"/>
      <c r="F81" s="93"/>
      <c r="G81" s="83"/>
      <c r="H81" s="83"/>
      <c r="I81" s="83"/>
      <c r="J81" s="81"/>
      <c r="K81" s="83"/>
      <c r="L81" s="83"/>
      <c r="M81" s="81"/>
      <c r="N81" s="83"/>
      <c r="O81" s="83"/>
      <c r="P81" s="147"/>
      <c r="Q81" s="81"/>
      <c r="R81" s="83"/>
      <c r="S81" s="83"/>
      <c r="T81" s="83"/>
      <c r="U81" s="83"/>
      <c r="V81" s="92"/>
      <c r="W81" s="81"/>
      <c r="X81" s="83"/>
      <c r="Y81" s="84"/>
      <c r="Z81" s="84"/>
      <c r="AA81" s="81"/>
      <c r="AB81" s="81"/>
    </row>
    <row r="82" spans="1:28" ht="12.75">
      <c r="A82" s="81"/>
      <c r="B82" s="81"/>
      <c r="C82" s="81"/>
      <c r="D82" s="81"/>
      <c r="E82" s="93"/>
      <c r="F82" s="93"/>
      <c r="G82" s="83"/>
      <c r="H82" s="83"/>
      <c r="I82" s="83"/>
      <c r="J82" s="81"/>
      <c r="K82" s="83"/>
      <c r="L82" s="83"/>
      <c r="M82" s="81"/>
      <c r="N82" s="83"/>
      <c r="O82" s="83"/>
      <c r="P82" s="147"/>
      <c r="Q82" s="81"/>
      <c r="R82" s="83"/>
      <c r="S82" s="83"/>
      <c r="T82" s="83"/>
      <c r="U82" s="81"/>
      <c r="V82" s="81"/>
      <c r="W82" s="81"/>
      <c r="X82" s="81"/>
      <c r="Y82" s="81"/>
      <c r="Z82" s="81"/>
      <c r="AA82" s="81"/>
      <c r="AB82" s="81"/>
    </row>
    <row r="83" spans="1:28" ht="12.75">
      <c r="A83" s="81"/>
      <c r="B83" s="81"/>
      <c r="C83" s="81"/>
      <c r="D83" s="81"/>
      <c r="E83" s="93"/>
      <c r="F83" s="93"/>
      <c r="G83" s="83"/>
      <c r="H83" s="83"/>
      <c r="I83" s="83"/>
      <c r="J83" s="81"/>
      <c r="K83" s="83"/>
      <c r="L83" s="83"/>
      <c r="M83" s="81"/>
      <c r="N83" s="83"/>
      <c r="O83" s="83"/>
      <c r="P83" s="147"/>
      <c r="Q83" s="81"/>
      <c r="R83" s="83"/>
      <c r="S83" s="83"/>
      <c r="T83" s="83"/>
      <c r="U83" s="83"/>
      <c r="V83" s="92"/>
      <c r="W83" s="81"/>
      <c r="X83" s="83"/>
      <c r="Y83" s="84"/>
      <c r="Z83" s="84"/>
      <c r="AA83" s="81"/>
      <c r="AB83" s="81"/>
    </row>
    <row r="84" spans="1:28" ht="12.75">
      <c r="A84" s="81"/>
      <c r="B84" s="81"/>
      <c r="C84" s="81"/>
      <c r="D84" s="81"/>
      <c r="E84" s="93"/>
      <c r="F84" s="93"/>
      <c r="G84" s="83"/>
      <c r="H84" s="83"/>
      <c r="I84" s="83"/>
      <c r="J84" s="81"/>
      <c r="K84" s="83"/>
      <c r="L84" s="83"/>
      <c r="M84" s="81"/>
      <c r="N84" s="83"/>
      <c r="O84" s="83"/>
      <c r="P84" s="147"/>
      <c r="Q84" s="81"/>
      <c r="R84" s="83"/>
      <c r="S84" s="83"/>
      <c r="T84" s="83"/>
      <c r="U84" s="81"/>
      <c r="V84" s="81"/>
      <c r="W84" s="81"/>
      <c r="X84" s="81"/>
      <c r="Y84" s="81"/>
      <c r="Z84" s="81"/>
      <c r="AA84" s="81"/>
      <c r="AB84" s="81"/>
    </row>
    <row r="85" spans="1:28" ht="12.75">
      <c r="A85" s="81"/>
      <c r="B85" s="81"/>
      <c r="C85" s="81"/>
      <c r="D85" s="81"/>
      <c r="E85" s="93"/>
      <c r="F85" s="93"/>
      <c r="G85" s="83"/>
      <c r="H85" s="83"/>
      <c r="I85" s="83"/>
      <c r="J85" s="81"/>
      <c r="K85" s="83"/>
      <c r="L85" s="83"/>
      <c r="M85" s="81"/>
      <c r="N85" s="83"/>
      <c r="O85" s="83"/>
      <c r="P85" s="147"/>
      <c r="Q85" s="81"/>
      <c r="R85" s="83"/>
      <c r="S85" s="83"/>
      <c r="T85" s="83"/>
      <c r="U85" s="83"/>
      <c r="V85" s="92"/>
      <c r="W85" s="81"/>
      <c r="X85" s="83"/>
      <c r="Y85" s="84"/>
      <c r="Z85" s="84"/>
      <c r="AA85" s="81"/>
      <c r="AB85" s="81"/>
    </row>
    <row r="86" spans="1:28" ht="12.75">
      <c r="A86" s="81"/>
      <c r="B86" s="81"/>
      <c r="C86" s="81"/>
      <c r="D86" s="81"/>
      <c r="E86" s="93"/>
      <c r="F86" s="93"/>
      <c r="G86" s="83"/>
      <c r="H86" s="83"/>
      <c r="I86" s="83"/>
      <c r="J86" s="81"/>
      <c r="K86" s="83"/>
      <c r="L86" s="83"/>
      <c r="M86" s="81"/>
      <c r="N86" s="83"/>
      <c r="O86" s="83"/>
      <c r="P86" s="147"/>
      <c r="Q86" s="81"/>
      <c r="R86" s="83"/>
      <c r="S86" s="83"/>
      <c r="T86" s="83"/>
      <c r="U86" s="81"/>
      <c r="V86" s="81"/>
      <c r="W86" s="81"/>
      <c r="X86" s="81"/>
      <c r="Y86" s="81"/>
      <c r="Z86" s="81"/>
      <c r="AA86" s="81"/>
      <c r="AB86" s="81"/>
    </row>
    <row r="87" spans="1:28" ht="12.75">
      <c r="A87" s="81"/>
      <c r="B87" s="81"/>
      <c r="C87" s="81"/>
      <c r="D87" s="81"/>
      <c r="E87" s="93"/>
      <c r="F87" s="93"/>
      <c r="G87" s="83"/>
      <c r="H87" s="83"/>
      <c r="I87" s="83"/>
      <c r="J87" s="81"/>
      <c r="K87" s="83"/>
      <c r="L87" s="83"/>
      <c r="M87" s="81"/>
      <c r="N87" s="83"/>
      <c r="O87" s="83"/>
      <c r="P87" s="147"/>
      <c r="Q87" s="81"/>
      <c r="R87" s="83"/>
      <c r="S87" s="83"/>
      <c r="T87" s="83"/>
      <c r="U87" s="83"/>
      <c r="V87" s="92"/>
      <c r="W87" s="81"/>
      <c r="X87" s="83"/>
      <c r="Y87" s="84"/>
      <c r="Z87" s="84"/>
      <c r="AA87" s="81"/>
      <c r="AB87" s="81"/>
    </row>
    <row r="88" spans="1:28" ht="12.75">
      <c r="A88" s="81"/>
      <c r="B88" s="81"/>
      <c r="C88" s="81"/>
      <c r="D88" s="81"/>
      <c r="E88" s="93"/>
      <c r="F88" s="93"/>
      <c r="G88" s="83"/>
      <c r="H88" s="83"/>
      <c r="I88" s="83"/>
      <c r="J88" s="81"/>
      <c r="K88" s="83"/>
      <c r="L88" s="83"/>
      <c r="M88" s="81"/>
      <c r="N88" s="83"/>
      <c r="O88" s="83"/>
      <c r="P88" s="147"/>
      <c r="Q88" s="81"/>
      <c r="R88" s="83"/>
      <c r="S88" s="83"/>
      <c r="T88" s="83"/>
      <c r="U88" s="81"/>
      <c r="V88" s="81"/>
      <c r="W88" s="81"/>
      <c r="X88" s="81"/>
      <c r="Y88" s="81"/>
      <c r="Z88" s="81"/>
      <c r="AA88" s="81"/>
      <c r="AB88" s="81"/>
    </row>
    <row r="89" spans="1:28" ht="12.75">
      <c r="A89" s="81"/>
      <c r="B89" s="81"/>
      <c r="C89" s="81"/>
      <c r="D89" s="81"/>
      <c r="E89" s="93"/>
      <c r="F89" s="93"/>
      <c r="G89" s="83"/>
      <c r="H89" s="83"/>
      <c r="I89" s="83"/>
      <c r="J89" s="81"/>
      <c r="K89" s="83"/>
      <c r="L89" s="83"/>
      <c r="M89" s="81"/>
      <c r="N89" s="83"/>
      <c r="O89" s="83"/>
      <c r="P89" s="147"/>
      <c r="Q89" s="81"/>
      <c r="R89" s="83"/>
      <c r="S89" s="83"/>
      <c r="T89" s="83"/>
      <c r="U89" s="83"/>
      <c r="V89" s="92"/>
      <c r="W89" s="81"/>
      <c r="X89" s="83"/>
      <c r="Y89" s="84"/>
      <c r="Z89" s="84"/>
      <c r="AA89" s="81"/>
      <c r="AB89" s="81"/>
    </row>
    <row r="90" spans="1:28" ht="12.75">
      <c r="A90" s="81"/>
      <c r="B90" s="81"/>
      <c r="C90" s="81"/>
      <c r="D90" s="81"/>
      <c r="E90" s="81"/>
      <c r="F90" s="81"/>
      <c r="G90" s="83"/>
      <c r="H90" s="83"/>
      <c r="I90" s="83"/>
      <c r="J90" s="81"/>
      <c r="K90" s="83"/>
      <c r="L90" s="83"/>
      <c r="M90" s="81"/>
      <c r="N90" s="81"/>
      <c r="O90" s="81"/>
      <c r="P90" s="147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2.75">
      <c r="A91" s="96"/>
      <c r="B91" s="96"/>
      <c r="C91" s="96"/>
      <c r="D91" s="96"/>
      <c r="E91" s="96"/>
      <c r="F91" s="96"/>
      <c r="G91" s="94"/>
      <c r="H91" s="94"/>
      <c r="I91" s="94"/>
      <c r="J91" s="95"/>
      <c r="K91" s="94"/>
      <c r="L91" s="83"/>
      <c r="M91" s="95"/>
      <c r="N91" s="94"/>
      <c r="O91" s="94"/>
      <c r="P91" s="95"/>
      <c r="Q91" s="94"/>
      <c r="R91" s="94"/>
      <c r="S91" s="94"/>
      <c r="T91" s="94"/>
      <c r="U91" s="94"/>
      <c r="V91" s="95"/>
      <c r="W91" s="81"/>
      <c r="X91" s="94"/>
      <c r="Y91" s="95"/>
      <c r="Z91" s="95"/>
      <c r="AA91" s="81"/>
      <c r="AB91" s="81"/>
    </row>
    <row r="92" spans="1:28" ht="12.75">
      <c r="A92" s="81"/>
      <c r="B92" s="81"/>
      <c r="C92" s="81"/>
      <c r="D92" s="81"/>
      <c r="E92" s="81"/>
      <c r="F92" s="81"/>
      <c r="G92" s="81"/>
      <c r="H92" s="81"/>
      <c r="I92" s="83"/>
      <c r="J92" s="81"/>
      <c r="K92" s="83"/>
      <c r="L92" s="83"/>
      <c r="M92" s="81"/>
      <c r="N92" s="83"/>
      <c r="O92" s="83"/>
      <c r="P92" s="83"/>
      <c r="Q92" s="83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3"/>
      <c r="P93" s="147"/>
      <c r="Q93" s="81"/>
      <c r="R93" s="83"/>
      <c r="S93" s="83"/>
      <c r="T93" s="83"/>
      <c r="U93" s="83"/>
      <c r="V93" s="81"/>
      <c r="W93" s="81"/>
      <c r="X93" s="81"/>
      <c r="Y93" s="81"/>
      <c r="Z93" s="81"/>
      <c r="AA93" s="81"/>
      <c r="AB93" s="81"/>
    </row>
    <row r="94" spans="1:28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93"/>
      <c r="S94" s="93"/>
      <c r="T94" s="93"/>
      <c r="U94" s="93"/>
      <c r="V94" s="81"/>
      <c r="W94" s="81"/>
      <c r="X94" s="81"/>
      <c r="Y94" s="81"/>
      <c r="Z94" s="81"/>
      <c r="AA94" s="81"/>
      <c r="AB94" s="81"/>
    </row>
    <row r="95" spans="1:28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</sheetData>
  <printOptions/>
  <pageMargins left="0.2" right="0.75" top="0.35" bottom="0.1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E98"/>
  <sheetViews>
    <sheetView workbookViewId="0" topLeftCell="A1">
      <selection activeCell="N28" sqref="N28"/>
    </sheetView>
  </sheetViews>
  <sheetFormatPr defaultColWidth="9.00390625" defaultRowHeight="12.75"/>
  <cols>
    <col min="1" max="1" width="34.625" style="0" customWidth="1"/>
    <col min="2" max="2" width="13.00390625" style="0" customWidth="1"/>
    <col min="3" max="3" width="12.625" style="0" customWidth="1"/>
    <col min="4" max="4" width="13.25390625" style="0" customWidth="1"/>
    <col min="5" max="5" width="1.12109375" style="0" customWidth="1"/>
    <col min="6" max="6" width="6.875" style="0" customWidth="1"/>
    <col min="7" max="7" width="7.75390625" style="0" customWidth="1"/>
    <col min="8" max="8" width="0.74609375" style="0" customWidth="1"/>
    <col min="9" max="9" width="10.25390625" style="0" customWidth="1"/>
    <col min="10" max="10" width="5.00390625" style="0" customWidth="1"/>
    <col min="11" max="11" width="9.875" style="0" customWidth="1"/>
    <col min="12" max="12" width="9.75390625" style="0" customWidth="1"/>
    <col min="13" max="13" width="6.125" style="0" customWidth="1"/>
    <col min="14" max="14" width="10.25390625" style="0" customWidth="1"/>
    <col min="15" max="15" width="5.00390625" style="0" customWidth="1"/>
    <col min="16" max="16" width="8.125" style="0" customWidth="1"/>
    <col min="17" max="17" width="42.125" style="0" customWidth="1"/>
    <col min="18" max="18" width="9.375" style="0" customWidth="1"/>
    <col min="19" max="20" width="10.00390625" style="0" customWidth="1"/>
    <col min="21" max="21" width="9.625" style="0" customWidth="1"/>
    <col min="22" max="22" width="8.875" style="0" customWidth="1"/>
    <col min="23" max="23" width="0.875" style="0" customWidth="1"/>
    <col min="24" max="24" width="12.75390625" style="0" customWidth="1"/>
    <col min="25" max="25" width="9.00390625" style="0" customWidth="1"/>
    <col min="26" max="26" width="0.875" style="0" customWidth="1"/>
    <col min="27" max="27" width="9.875" style="0" customWidth="1"/>
    <col min="28" max="28" width="2.00390625" style="0" customWidth="1"/>
    <col min="29" max="29" width="8.875" style="0" customWidth="1"/>
    <col min="30" max="30" width="41.875" style="0" customWidth="1"/>
  </cols>
  <sheetData>
    <row r="4" ht="12.75">
      <c r="A4" t="s">
        <v>92</v>
      </c>
    </row>
    <row r="6" spans="1:31" ht="12.7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5.75">
      <c r="A7" s="165" t="s">
        <v>81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2.75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3.5">
      <c r="A9" s="161"/>
      <c r="B9" s="85" t="s">
        <v>46</v>
      </c>
      <c r="C9" s="85" t="s">
        <v>46</v>
      </c>
      <c r="D9" s="86" t="s">
        <v>46</v>
      </c>
      <c r="E9" s="128"/>
      <c r="F9" s="129" t="s">
        <v>47</v>
      </c>
      <c r="G9" s="129" t="s">
        <v>47</v>
      </c>
      <c r="H9" s="125"/>
      <c r="I9" s="130" t="s">
        <v>89</v>
      </c>
      <c r="J9" s="131"/>
      <c r="K9" s="131" t="s">
        <v>89</v>
      </c>
      <c r="L9" s="131" t="s">
        <v>89</v>
      </c>
      <c r="M9" s="131"/>
      <c r="N9" s="166">
        <v>2011</v>
      </c>
      <c r="O9" s="167"/>
      <c r="P9" s="82"/>
      <c r="Q9" s="82"/>
      <c r="R9" s="82"/>
      <c r="S9" s="82"/>
      <c r="T9" s="82"/>
      <c r="U9" s="82"/>
      <c r="V9" s="81"/>
      <c r="W9" s="81"/>
      <c r="X9" s="82"/>
      <c r="Y9" s="82"/>
      <c r="Z9" s="82"/>
      <c r="AA9" s="82"/>
      <c r="AB9" s="81"/>
      <c r="AC9" s="81"/>
      <c r="AD9" s="82"/>
      <c r="AE9" s="81"/>
    </row>
    <row r="10" spans="1:31" ht="13.5">
      <c r="A10" s="159" t="s">
        <v>85</v>
      </c>
      <c r="B10" s="126">
        <v>40512</v>
      </c>
      <c r="C10" s="126">
        <v>40512</v>
      </c>
      <c r="D10" s="127">
        <v>40512</v>
      </c>
      <c r="E10" s="128"/>
      <c r="F10" s="129" t="s">
        <v>25</v>
      </c>
      <c r="G10" s="129" t="s">
        <v>25</v>
      </c>
      <c r="H10" s="125"/>
      <c r="I10" s="130" t="s">
        <v>48</v>
      </c>
      <c r="J10" s="131" t="s">
        <v>49</v>
      </c>
      <c r="K10" s="131" t="s">
        <v>48</v>
      </c>
      <c r="L10" s="131" t="s">
        <v>50</v>
      </c>
      <c r="M10" s="131" t="s">
        <v>49</v>
      </c>
      <c r="N10" s="166" t="s">
        <v>90</v>
      </c>
      <c r="O10" s="167" t="s">
        <v>49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1"/>
      <c r="AC10" s="81"/>
      <c r="AD10" s="82"/>
      <c r="AE10" s="81"/>
    </row>
    <row r="11" spans="1:31" ht="12.75">
      <c r="A11" s="100"/>
      <c r="B11" s="132" t="s">
        <v>91</v>
      </c>
      <c r="C11" s="132" t="s">
        <v>91</v>
      </c>
      <c r="D11" s="129" t="s">
        <v>91</v>
      </c>
      <c r="E11" s="128"/>
      <c r="F11" s="129" t="s">
        <v>2</v>
      </c>
      <c r="G11" s="129" t="s">
        <v>1</v>
      </c>
      <c r="H11" s="125"/>
      <c r="I11" s="130" t="s">
        <v>1</v>
      </c>
      <c r="J11" s="131" t="s">
        <v>52</v>
      </c>
      <c r="K11" s="131" t="s">
        <v>1</v>
      </c>
      <c r="L11" s="131" t="s">
        <v>1</v>
      </c>
      <c r="M11" s="131" t="s">
        <v>52</v>
      </c>
      <c r="N11" s="166" t="s">
        <v>1</v>
      </c>
      <c r="O11" s="167" t="s">
        <v>52</v>
      </c>
      <c r="P11" s="82"/>
      <c r="Q11" s="82"/>
      <c r="R11" s="82"/>
      <c r="S11" s="82"/>
      <c r="T11" s="82"/>
      <c r="U11" s="82"/>
      <c r="V11" s="82"/>
      <c r="W11" s="81"/>
      <c r="X11" s="82"/>
      <c r="Y11" s="82"/>
      <c r="Z11" s="82"/>
      <c r="AA11" s="82"/>
      <c r="AB11" s="81"/>
      <c r="AC11" s="81"/>
      <c r="AD11" s="82"/>
      <c r="AE11" s="81"/>
    </row>
    <row r="12" spans="1:31" ht="13.5">
      <c r="A12" s="160"/>
      <c r="B12" s="133" t="s">
        <v>53</v>
      </c>
      <c r="C12" s="133" t="s">
        <v>54</v>
      </c>
      <c r="D12" s="134" t="s">
        <v>55</v>
      </c>
      <c r="E12" s="128"/>
      <c r="F12" s="135">
        <v>2011</v>
      </c>
      <c r="G12" s="135">
        <v>2011</v>
      </c>
      <c r="H12" s="125"/>
      <c r="I12" s="130" t="s">
        <v>56</v>
      </c>
      <c r="J12" s="131"/>
      <c r="K12" s="131" t="s">
        <v>57</v>
      </c>
      <c r="L12" s="131" t="s">
        <v>58</v>
      </c>
      <c r="M12" s="131"/>
      <c r="N12" s="166" t="s">
        <v>58</v>
      </c>
      <c r="O12" s="167"/>
      <c r="P12" s="82"/>
      <c r="Q12" s="82"/>
      <c r="R12" s="82"/>
      <c r="S12" s="82"/>
      <c r="T12" s="82"/>
      <c r="U12" s="82"/>
      <c r="V12" s="81"/>
      <c r="W12" s="81"/>
      <c r="X12" s="82"/>
      <c r="Y12" s="82"/>
      <c r="Z12" s="82"/>
      <c r="AA12" s="82"/>
      <c r="AB12" s="81"/>
      <c r="AC12" s="81"/>
      <c r="AD12" s="82"/>
      <c r="AE12" s="81"/>
    </row>
    <row r="13" spans="1:31" ht="12.75">
      <c r="A13" s="161" t="s">
        <v>59</v>
      </c>
      <c r="B13" s="100">
        <f>C13+D13</f>
        <v>1019</v>
      </c>
      <c r="C13" s="98">
        <v>298</v>
      </c>
      <c r="D13" s="101">
        <v>721</v>
      </c>
      <c r="E13" s="102"/>
      <c r="F13" s="103">
        <v>1.02</v>
      </c>
      <c r="G13" s="104">
        <v>32701</v>
      </c>
      <c r="H13" s="105"/>
      <c r="I13" s="106">
        <v>29418</v>
      </c>
      <c r="J13" s="107">
        <f>I13/32060</f>
        <v>0.9175920149719277</v>
      </c>
      <c r="K13" s="108">
        <v>2256</v>
      </c>
      <c r="L13" s="106">
        <f>I13+K13</f>
        <v>31674</v>
      </c>
      <c r="M13" s="107">
        <f>L13/32060</f>
        <v>0.9879600748596382</v>
      </c>
      <c r="N13" s="168">
        <f>L13-32060</f>
        <v>-386</v>
      </c>
      <c r="O13" s="169">
        <f>N13/32060</f>
        <v>-0.012039925140361821</v>
      </c>
      <c r="P13" s="84"/>
      <c r="Q13" s="81"/>
      <c r="R13" s="83"/>
      <c r="S13" s="83"/>
      <c r="T13" s="83"/>
      <c r="U13" s="83"/>
      <c r="V13" s="92"/>
      <c r="W13" s="93"/>
      <c r="X13" s="83"/>
      <c r="Y13" s="84"/>
      <c r="Z13" s="84"/>
      <c r="AA13" s="83"/>
      <c r="AB13" s="81"/>
      <c r="AC13" s="83"/>
      <c r="AD13" s="81"/>
      <c r="AE13" s="81"/>
    </row>
    <row r="14" spans="1:31" ht="12.75">
      <c r="A14" s="161"/>
      <c r="B14" s="100"/>
      <c r="C14" s="98"/>
      <c r="D14" s="101"/>
      <c r="E14" s="102"/>
      <c r="F14" s="109"/>
      <c r="G14" s="110"/>
      <c r="H14" s="105"/>
      <c r="I14" s="111"/>
      <c r="J14" s="112"/>
      <c r="K14" s="113"/>
      <c r="L14" s="111"/>
      <c r="M14" s="112"/>
      <c r="N14" s="170"/>
      <c r="O14" s="171"/>
      <c r="P14" s="84"/>
      <c r="Q14" s="81"/>
      <c r="R14" s="81"/>
      <c r="S14" s="81"/>
      <c r="T14" s="81"/>
      <c r="U14" s="93"/>
      <c r="V14" s="81"/>
      <c r="W14" s="93"/>
      <c r="X14" s="81"/>
      <c r="Y14" s="84"/>
      <c r="Z14" s="84"/>
      <c r="AA14" s="93"/>
      <c r="AB14" s="81"/>
      <c r="AC14" s="81"/>
      <c r="AD14" s="81"/>
      <c r="AE14" s="81"/>
    </row>
    <row r="15" spans="1:31" ht="12.75">
      <c r="A15" s="161" t="s">
        <v>82</v>
      </c>
      <c r="B15" s="100">
        <f>C15+D15</f>
        <v>770</v>
      </c>
      <c r="C15" s="98">
        <v>109</v>
      </c>
      <c r="D15" s="101">
        <v>661</v>
      </c>
      <c r="E15" s="102"/>
      <c r="F15" s="109">
        <v>1.02</v>
      </c>
      <c r="G15" s="110">
        <v>32701</v>
      </c>
      <c r="H15" s="105"/>
      <c r="I15" s="111">
        <v>28875</v>
      </c>
      <c r="J15" s="112">
        <f>I15/32060</f>
        <v>0.9006550218340611</v>
      </c>
      <c r="K15" s="113">
        <v>825</v>
      </c>
      <c r="L15" s="111">
        <f>I15+K15</f>
        <v>29700</v>
      </c>
      <c r="M15" s="112">
        <f>L15/32060</f>
        <v>0.9263880224578914</v>
      </c>
      <c r="N15" s="170">
        <f>L15-32060</f>
        <v>-2360</v>
      </c>
      <c r="O15" s="171">
        <f>N15/32060</f>
        <v>-0.07361197754210855</v>
      </c>
      <c r="P15" s="84"/>
      <c r="Q15" s="81"/>
      <c r="R15" s="83"/>
      <c r="S15" s="83"/>
      <c r="T15" s="83"/>
      <c r="U15" s="83"/>
      <c r="V15" s="92"/>
      <c r="W15" s="93"/>
      <c r="X15" s="83"/>
      <c r="Y15" s="84"/>
      <c r="Z15" s="84"/>
      <c r="AA15" s="83"/>
      <c r="AB15" s="81"/>
      <c r="AC15" s="83"/>
      <c r="AD15" s="81"/>
      <c r="AE15" s="81"/>
    </row>
    <row r="16" spans="1:31" ht="12.75">
      <c r="A16" s="161"/>
      <c r="B16" s="100"/>
      <c r="C16" s="98"/>
      <c r="D16" s="101"/>
      <c r="E16" s="102"/>
      <c r="F16" s="109"/>
      <c r="G16" s="110"/>
      <c r="H16" s="105"/>
      <c r="I16" s="111"/>
      <c r="J16" s="112"/>
      <c r="K16" s="113"/>
      <c r="L16" s="111"/>
      <c r="M16" s="112"/>
      <c r="N16" s="170"/>
      <c r="O16" s="171"/>
      <c r="P16" s="84"/>
      <c r="Q16" s="81"/>
      <c r="R16" s="83"/>
      <c r="S16" s="83"/>
      <c r="T16" s="83"/>
      <c r="U16" s="93"/>
      <c r="V16" s="81"/>
      <c r="W16" s="93"/>
      <c r="X16" s="81"/>
      <c r="Y16" s="84"/>
      <c r="Z16" s="84"/>
      <c r="AA16" s="93"/>
      <c r="AB16" s="81"/>
      <c r="AC16" s="81"/>
      <c r="AD16" s="81"/>
      <c r="AE16" s="81"/>
    </row>
    <row r="17" spans="1:31" ht="12.75">
      <c r="A17" s="161" t="s">
        <v>60</v>
      </c>
      <c r="B17" s="100">
        <f>C17+D17</f>
        <v>1406</v>
      </c>
      <c r="C17" s="98">
        <v>407</v>
      </c>
      <c r="D17" s="101">
        <v>999</v>
      </c>
      <c r="E17" s="102"/>
      <c r="F17" s="109">
        <v>1.02</v>
      </c>
      <c r="G17" s="110">
        <v>32701</v>
      </c>
      <c r="H17" s="105"/>
      <c r="I17" s="111">
        <v>31935</v>
      </c>
      <c r="J17" s="112">
        <f>I17/32060</f>
        <v>0.9961010605115409</v>
      </c>
      <c r="K17" s="113">
        <v>3081</v>
      </c>
      <c r="L17" s="111">
        <f>I17+K17</f>
        <v>35016</v>
      </c>
      <c r="M17" s="112">
        <f>L17/32060</f>
        <v>1.0922021210230817</v>
      </c>
      <c r="N17" s="170">
        <f>L17-32060</f>
        <v>2956</v>
      </c>
      <c r="O17" s="171">
        <f>N17/32060</f>
        <v>0.09220212102308172</v>
      </c>
      <c r="P17" s="84"/>
      <c r="Q17" s="81"/>
      <c r="R17" s="83"/>
      <c r="S17" s="83"/>
      <c r="T17" s="83"/>
      <c r="U17" s="83"/>
      <c r="V17" s="92"/>
      <c r="W17" s="93"/>
      <c r="X17" s="83"/>
      <c r="Y17" s="84"/>
      <c r="Z17" s="84"/>
      <c r="AA17" s="83"/>
      <c r="AB17" s="81"/>
      <c r="AC17" s="83"/>
      <c r="AD17" s="81"/>
      <c r="AE17" s="81"/>
    </row>
    <row r="18" spans="1:31" ht="12.75">
      <c r="A18" s="161"/>
      <c r="B18" s="100"/>
      <c r="C18" s="98"/>
      <c r="D18" s="101"/>
      <c r="E18" s="102"/>
      <c r="F18" s="109"/>
      <c r="G18" s="110"/>
      <c r="H18" s="105"/>
      <c r="I18" s="111"/>
      <c r="J18" s="112"/>
      <c r="K18" s="113"/>
      <c r="L18" s="111"/>
      <c r="M18" s="112"/>
      <c r="N18" s="170"/>
      <c r="O18" s="171"/>
      <c r="P18" s="84"/>
      <c r="Q18" s="81"/>
      <c r="R18" s="83"/>
      <c r="S18" s="83"/>
      <c r="T18" s="83"/>
      <c r="U18" s="93"/>
      <c r="V18" s="81"/>
      <c r="W18" s="93"/>
      <c r="X18" s="81"/>
      <c r="Y18" s="84"/>
      <c r="Z18" s="84"/>
      <c r="AA18" s="93"/>
      <c r="AB18" s="81"/>
      <c r="AC18" s="81"/>
      <c r="AD18" s="81"/>
      <c r="AE18" s="81"/>
    </row>
    <row r="19" spans="1:31" ht="12.75">
      <c r="A19" s="161" t="s">
        <v>61</v>
      </c>
      <c r="B19" s="100">
        <f>C19+D19</f>
        <v>0</v>
      </c>
      <c r="C19" s="98">
        <v>0</v>
      </c>
      <c r="D19" s="101">
        <v>0</v>
      </c>
      <c r="E19" s="102"/>
      <c r="F19" s="109">
        <v>0.02</v>
      </c>
      <c r="G19" s="110">
        <v>642</v>
      </c>
      <c r="H19" s="105"/>
      <c r="I19" s="111">
        <f>G19*0.7</f>
        <v>449.4</v>
      </c>
      <c r="J19" s="112">
        <f>I19/32060</f>
        <v>0.014017467248908295</v>
      </c>
      <c r="K19" s="113">
        <v>0</v>
      </c>
      <c r="L19" s="111">
        <f>I19+K19</f>
        <v>449.4</v>
      </c>
      <c r="M19" s="112">
        <f>L19/32060</f>
        <v>0.014017467248908295</v>
      </c>
      <c r="N19" s="170">
        <f>L19</f>
        <v>449.4</v>
      </c>
      <c r="O19" s="171">
        <f>N19/32060</f>
        <v>0.014017467248908295</v>
      </c>
      <c r="P19" s="84"/>
      <c r="Q19" s="81"/>
      <c r="R19" s="83"/>
      <c r="S19" s="83"/>
      <c r="T19" s="83"/>
      <c r="U19" s="83"/>
      <c r="V19" s="92"/>
      <c r="W19" s="93"/>
      <c r="X19" s="83"/>
      <c r="Y19" s="84"/>
      <c r="Z19" s="84"/>
      <c r="AA19" s="83"/>
      <c r="AB19" s="81"/>
      <c r="AC19" s="83"/>
      <c r="AD19" s="81"/>
      <c r="AE19" s="81"/>
    </row>
    <row r="20" spans="1:31" ht="12.75">
      <c r="A20" s="161"/>
      <c r="B20" s="100"/>
      <c r="C20" s="98"/>
      <c r="D20" s="101"/>
      <c r="E20" s="102"/>
      <c r="F20" s="109"/>
      <c r="G20" s="110"/>
      <c r="H20" s="105"/>
      <c r="I20" s="111"/>
      <c r="J20" s="112"/>
      <c r="K20" s="113"/>
      <c r="L20" s="111"/>
      <c r="M20" s="112"/>
      <c r="N20" s="170"/>
      <c r="O20" s="171"/>
      <c r="P20" s="84"/>
      <c r="Q20" s="81"/>
      <c r="R20" s="83"/>
      <c r="S20" s="83"/>
      <c r="T20" s="83"/>
      <c r="U20" s="93"/>
      <c r="V20" s="81"/>
      <c r="W20" s="93"/>
      <c r="X20" s="81"/>
      <c r="Y20" s="84"/>
      <c r="Z20" s="84"/>
      <c r="AA20" s="93"/>
      <c r="AB20" s="81"/>
      <c r="AC20" s="81"/>
      <c r="AD20" s="81"/>
      <c r="AE20" s="81"/>
    </row>
    <row r="21" spans="1:31" ht="12.75">
      <c r="A21" s="161" t="s">
        <v>62</v>
      </c>
      <c r="B21" s="100">
        <f>C21+D21</f>
        <v>741</v>
      </c>
      <c r="C21" s="98">
        <v>118</v>
      </c>
      <c r="D21" s="101">
        <v>623</v>
      </c>
      <c r="E21" s="102"/>
      <c r="F21" s="109">
        <v>1.02</v>
      </c>
      <c r="G21" s="110">
        <v>32701</v>
      </c>
      <c r="H21" s="105"/>
      <c r="I21" s="111">
        <v>28531</v>
      </c>
      <c r="J21" s="112">
        <f>I21/32060</f>
        <v>0.8899251403618216</v>
      </c>
      <c r="K21" s="113">
        <v>893</v>
      </c>
      <c r="L21" s="111">
        <f>I21+K21</f>
        <v>29424</v>
      </c>
      <c r="M21" s="112">
        <f>L21/32060</f>
        <v>0.9177791640673737</v>
      </c>
      <c r="N21" s="170">
        <f>L21-32060</f>
        <v>-2636</v>
      </c>
      <c r="O21" s="171">
        <f>N21/32060</f>
        <v>-0.08222083593262633</v>
      </c>
      <c r="P21" s="84"/>
      <c r="Q21" s="81"/>
      <c r="R21" s="83"/>
      <c r="S21" s="83"/>
      <c r="T21" s="83"/>
      <c r="U21" s="83"/>
      <c r="V21" s="92"/>
      <c r="W21" s="93"/>
      <c r="X21" s="83"/>
      <c r="Y21" s="84"/>
      <c r="Z21" s="84"/>
      <c r="AA21" s="83"/>
      <c r="AB21" s="81"/>
      <c r="AC21" s="83"/>
      <c r="AD21" s="81"/>
      <c r="AE21" s="81"/>
    </row>
    <row r="22" spans="1:31" ht="12.75">
      <c r="A22" s="161"/>
      <c r="B22" s="100"/>
      <c r="C22" s="98"/>
      <c r="D22" s="101"/>
      <c r="E22" s="102"/>
      <c r="F22" s="109"/>
      <c r="G22" s="110"/>
      <c r="H22" s="105"/>
      <c r="I22" s="111"/>
      <c r="J22" s="112"/>
      <c r="K22" s="113"/>
      <c r="L22" s="111"/>
      <c r="M22" s="112"/>
      <c r="N22" s="170"/>
      <c r="O22" s="171"/>
      <c r="P22" s="84"/>
      <c r="Q22" s="81"/>
      <c r="R22" s="83"/>
      <c r="S22" s="83"/>
      <c r="T22" s="83"/>
      <c r="U22" s="93"/>
      <c r="V22" s="81"/>
      <c r="W22" s="93"/>
      <c r="X22" s="81"/>
      <c r="Y22" s="84"/>
      <c r="Z22" s="84"/>
      <c r="AA22" s="93"/>
      <c r="AB22" s="81"/>
      <c r="AC22" s="81"/>
      <c r="AD22" s="81"/>
      <c r="AE22" s="81"/>
    </row>
    <row r="23" spans="1:31" ht="12.75">
      <c r="A23" s="161" t="s">
        <v>63</v>
      </c>
      <c r="B23" s="100">
        <f>C23+D23</f>
        <v>985</v>
      </c>
      <c r="C23" s="98">
        <v>247</v>
      </c>
      <c r="D23" s="101">
        <v>738</v>
      </c>
      <c r="E23" s="102"/>
      <c r="F23" s="109">
        <v>1.03</v>
      </c>
      <c r="G23" s="110">
        <v>33022</v>
      </c>
      <c r="H23" s="105"/>
      <c r="I23" s="111">
        <v>29797</v>
      </c>
      <c r="J23" s="112">
        <f>I23/32060</f>
        <v>0.9294135995009357</v>
      </c>
      <c r="K23" s="113">
        <v>1870</v>
      </c>
      <c r="L23" s="111">
        <f>I23+K23</f>
        <v>31667</v>
      </c>
      <c r="M23" s="112">
        <f>L23/32060</f>
        <v>0.9877417342482845</v>
      </c>
      <c r="N23" s="170">
        <f>L23-32060</f>
        <v>-393</v>
      </c>
      <c r="O23" s="171">
        <f>N23/32060</f>
        <v>-0.012258265751715533</v>
      </c>
      <c r="P23" s="84"/>
      <c r="Q23" s="81"/>
      <c r="R23" s="83"/>
      <c r="S23" s="83"/>
      <c r="T23" s="83"/>
      <c r="U23" s="83"/>
      <c r="V23" s="92"/>
      <c r="W23" s="93"/>
      <c r="X23" s="83"/>
      <c r="Y23" s="84"/>
      <c r="Z23" s="84"/>
      <c r="AA23" s="83"/>
      <c r="AB23" s="81"/>
      <c r="AC23" s="83"/>
      <c r="AD23" s="81"/>
      <c r="AE23" s="81"/>
    </row>
    <row r="24" spans="1:31" ht="12.75">
      <c r="A24" s="161"/>
      <c r="B24" s="100"/>
      <c r="C24" s="98"/>
      <c r="D24" s="101"/>
      <c r="E24" s="102"/>
      <c r="F24" s="109"/>
      <c r="G24" s="110"/>
      <c r="H24" s="105"/>
      <c r="I24" s="111"/>
      <c r="J24" s="112"/>
      <c r="K24" s="113"/>
      <c r="L24" s="111"/>
      <c r="M24" s="112"/>
      <c r="N24" s="170"/>
      <c r="O24" s="171"/>
      <c r="P24" s="84"/>
      <c r="Q24" s="81"/>
      <c r="R24" s="83"/>
      <c r="S24" s="83"/>
      <c r="T24" s="83"/>
      <c r="U24" s="93"/>
      <c r="V24" s="81"/>
      <c r="W24" s="93"/>
      <c r="X24" s="81"/>
      <c r="Y24" s="84"/>
      <c r="Z24" s="84"/>
      <c r="AA24" s="93"/>
      <c r="AB24" s="81"/>
      <c r="AC24" s="81"/>
      <c r="AD24" s="81"/>
      <c r="AE24" s="81"/>
    </row>
    <row r="25" spans="1:31" ht="12.75">
      <c r="A25" s="161" t="s">
        <v>64</v>
      </c>
      <c r="B25" s="100">
        <f>C25+D25</f>
        <v>1313</v>
      </c>
      <c r="C25" s="98">
        <v>469</v>
      </c>
      <c r="D25" s="101">
        <v>844</v>
      </c>
      <c r="E25" s="102"/>
      <c r="F25" s="109">
        <v>1.03</v>
      </c>
      <c r="G25" s="110">
        <v>33022</v>
      </c>
      <c r="H25" s="105"/>
      <c r="I25" s="111">
        <v>30756</v>
      </c>
      <c r="J25" s="112">
        <f>I25/32060</f>
        <v>0.9593262632563943</v>
      </c>
      <c r="K25" s="113">
        <v>3550</v>
      </c>
      <c r="L25" s="111">
        <f>I25+K25</f>
        <v>34306</v>
      </c>
      <c r="M25" s="112">
        <f>L25/32060</f>
        <v>1.0700561447286339</v>
      </c>
      <c r="N25" s="170">
        <f>L25-32060</f>
        <v>2246</v>
      </c>
      <c r="O25" s="171">
        <f>N25/32060</f>
        <v>0.0700561447286338</v>
      </c>
      <c r="P25" s="84"/>
      <c r="Q25" s="81"/>
      <c r="R25" s="83"/>
      <c r="S25" s="83"/>
      <c r="T25" s="83"/>
      <c r="U25" s="83"/>
      <c r="V25" s="92"/>
      <c r="W25" s="93"/>
      <c r="X25" s="83"/>
      <c r="Y25" s="84"/>
      <c r="Z25" s="84"/>
      <c r="AA25" s="83"/>
      <c r="AB25" s="81"/>
      <c r="AC25" s="83"/>
      <c r="AD25" s="81"/>
      <c r="AE25" s="81"/>
    </row>
    <row r="26" spans="1:31" ht="12.75">
      <c r="A26" s="161"/>
      <c r="B26" s="100"/>
      <c r="C26" s="98"/>
      <c r="D26" s="101"/>
      <c r="E26" s="102"/>
      <c r="F26" s="109"/>
      <c r="G26" s="110"/>
      <c r="H26" s="105"/>
      <c r="I26" s="111"/>
      <c r="J26" s="112"/>
      <c r="K26" s="113"/>
      <c r="L26" s="111"/>
      <c r="M26" s="112"/>
      <c r="N26" s="170"/>
      <c r="O26" s="171"/>
      <c r="P26" s="84"/>
      <c r="Q26" s="81"/>
      <c r="R26" s="83"/>
      <c r="S26" s="83"/>
      <c r="T26" s="83"/>
      <c r="U26" s="81"/>
      <c r="V26" s="81"/>
      <c r="W26" s="93"/>
      <c r="X26" s="81"/>
      <c r="Y26" s="84"/>
      <c r="Z26" s="84"/>
      <c r="AA26" s="81"/>
      <c r="AB26" s="81"/>
      <c r="AC26" s="81"/>
      <c r="AD26" s="81"/>
      <c r="AE26" s="81"/>
    </row>
    <row r="27" spans="1:31" ht="12.75">
      <c r="A27" s="161" t="s">
        <v>94</v>
      </c>
      <c r="B27" s="100">
        <f>C27+D27</f>
        <v>1407</v>
      </c>
      <c r="C27" s="98">
        <v>796</v>
      </c>
      <c r="D27" s="101">
        <v>611</v>
      </c>
      <c r="E27" s="102"/>
      <c r="F27" s="109">
        <v>0.6</v>
      </c>
      <c r="G27" s="110">
        <v>19236</v>
      </c>
      <c r="H27" s="105"/>
      <c r="I27" s="111">
        <v>18997</v>
      </c>
      <c r="J27" s="112">
        <f>I27/32060</f>
        <v>0.5925452276980662</v>
      </c>
      <c r="K27" s="113">
        <v>0</v>
      </c>
      <c r="L27" s="111">
        <f>I27+K27</f>
        <v>18997</v>
      </c>
      <c r="M27" s="112">
        <f>L27/32060</f>
        <v>0.5925452276980662</v>
      </c>
      <c r="N27" s="170">
        <f>L27-19236</f>
        <v>-239</v>
      </c>
      <c r="O27" s="171">
        <f>N27/32060</f>
        <v>-0.007454772301933874</v>
      </c>
      <c r="P27" s="84"/>
      <c r="Q27" s="81"/>
      <c r="R27" s="83"/>
      <c r="S27" s="83"/>
      <c r="T27" s="83"/>
      <c r="U27" s="83"/>
      <c r="V27" s="92"/>
      <c r="W27" s="93"/>
      <c r="X27" s="83"/>
      <c r="Y27" s="84"/>
      <c r="Z27" s="84"/>
      <c r="AA27" s="83"/>
      <c r="AB27" s="81"/>
      <c r="AC27" s="83"/>
      <c r="AD27" s="81"/>
      <c r="AE27" s="81"/>
    </row>
    <row r="28" spans="1:31" ht="12.75">
      <c r="A28" s="161"/>
      <c r="B28" s="100"/>
      <c r="C28" s="98"/>
      <c r="D28" s="101"/>
      <c r="E28" s="102"/>
      <c r="F28" s="109"/>
      <c r="G28" s="110"/>
      <c r="H28" s="105"/>
      <c r="I28" s="111"/>
      <c r="J28" s="112"/>
      <c r="K28" s="113"/>
      <c r="L28" s="111"/>
      <c r="M28" s="112"/>
      <c r="N28" s="170"/>
      <c r="O28" s="171"/>
      <c r="P28" s="84"/>
      <c r="Q28" s="81"/>
      <c r="R28" s="83"/>
      <c r="S28" s="83"/>
      <c r="T28" s="83"/>
      <c r="U28" s="81"/>
      <c r="V28" s="81"/>
      <c r="W28" s="93"/>
      <c r="X28" s="81"/>
      <c r="Y28" s="84"/>
      <c r="Z28" s="84"/>
      <c r="AA28" s="81"/>
      <c r="AB28" s="81"/>
      <c r="AC28" s="81"/>
      <c r="AD28" s="81"/>
      <c r="AE28" s="81"/>
    </row>
    <row r="29" spans="1:31" ht="12.75">
      <c r="A29" s="161" t="s">
        <v>65</v>
      </c>
      <c r="B29" s="100">
        <f>C29+D29</f>
        <v>1075</v>
      </c>
      <c r="C29" s="98">
        <v>456</v>
      </c>
      <c r="D29" s="101">
        <v>619</v>
      </c>
      <c r="E29" s="102"/>
      <c r="F29" s="109">
        <v>1.02</v>
      </c>
      <c r="G29" s="110">
        <v>32701</v>
      </c>
      <c r="H29" s="105"/>
      <c r="I29" s="111">
        <v>28495</v>
      </c>
      <c r="J29" s="112">
        <f>I29/32060</f>
        <v>0.8888022457891454</v>
      </c>
      <c r="K29" s="113">
        <v>3452</v>
      </c>
      <c r="L29" s="111">
        <f>I29+K29</f>
        <v>31947</v>
      </c>
      <c r="M29" s="112">
        <f>L29/32060</f>
        <v>0.996475358702433</v>
      </c>
      <c r="N29" s="170">
        <f>L29-32060</f>
        <v>-113</v>
      </c>
      <c r="O29" s="171">
        <f>N29/32060</f>
        <v>-0.003524641297567062</v>
      </c>
      <c r="P29" s="84"/>
      <c r="Q29" s="81"/>
      <c r="R29" s="83"/>
      <c r="S29" s="83"/>
      <c r="T29" s="83"/>
      <c r="U29" s="83"/>
      <c r="V29" s="92"/>
      <c r="W29" s="93"/>
      <c r="X29" s="83"/>
      <c r="Y29" s="84"/>
      <c r="Z29" s="84"/>
      <c r="AA29" s="83"/>
      <c r="AB29" s="81"/>
      <c r="AC29" s="83"/>
      <c r="AD29" s="81"/>
      <c r="AE29" s="81"/>
    </row>
    <row r="30" spans="1:31" ht="12.75">
      <c r="A30" s="161"/>
      <c r="B30" s="100"/>
      <c r="C30" s="98"/>
      <c r="D30" s="114"/>
      <c r="E30" s="99"/>
      <c r="F30" s="101"/>
      <c r="G30" s="115"/>
      <c r="H30" s="105"/>
      <c r="I30" s="111"/>
      <c r="J30" s="112"/>
      <c r="K30" s="116"/>
      <c r="L30" s="111"/>
      <c r="M30" s="112"/>
      <c r="N30" s="170"/>
      <c r="O30" s="171"/>
      <c r="P30" s="84"/>
      <c r="Q30" s="81"/>
      <c r="R30" s="81"/>
      <c r="S30" s="81"/>
      <c r="T30" s="81"/>
      <c r="U30" s="81"/>
      <c r="V30" s="81"/>
      <c r="W30" s="81"/>
      <c r="X30" s="81"/>
      <c r="Y30" s="84"/>
      <c r="Z30" s="84"/>
      <c r="AA30" s="81"/>
      <c r="AB30" s="81"/>
      <c r="AC30" s="81"/>
      <c r="AD30" s="81"/>
      <c r="AE30" s="81"/>
    </row>
    <row r="31" spans="1:31" ht="13.5">
      <c r="A31" s="162" t="s">
        <v>66</v>
      </c>
      <c r="B31" s="148">
        <f>SUM(B13:B29)</f>
        <v>8716</v>
      </c>
      <c r="C31" s="149">
        <f>SUM(C13:C29)</f>
        <v>2900</v>
      </c>
      <c r="D31" s="119">
        <f>SUM(D13:D29)</f>
        <v>5816</v>
      </c>
      <c r="E31" s="117"/>
      <c r="F31" s="136">
        <f>SUM(F13:F29)</f>
        <v>7.779999999999999</v>
      </c>
      <c r="G31" s="119">
        <f>SUM(G13:G29)</f>
        <v>249427</v>
      </c>
      <c r="H31" s="120"/>
      <c r="I31" s="121">
        <f>SUM(I13:I29)</f>
        <v>227253.4</v>
      </c>
      <c r="J31" s="122">
        <f>SUM(J13:J29)</f>
        <v>7.088378041172802</v>
      </c>
      <c r="K31" s="123">
        <f>SUM(K13:K29)</f>
        <v>15927</v>
      </c>
      <c r="L31" s="123">
        <f>I31+K31</f>
        <v>243180.4</v>
      </c>
      <c r="M31" s="122">
        <f>SUM(M13:M29)</f>
        <v>7.585165315034311</v>
      </c>
      <c r="N31" s="172">
        <f>SUM(N13:N29)</f>
        <v>-475.5999999999999</v>
      </c>
      <c r="O31" s="173">
        <f>SUM(O13:O29)</f>
        <v>-0.014834684965689356</v>
      </c>
      <c r="P31" s="95"/>
      <c r="Q31" s="94"/>
      <c r="R31" s="94"/>
      <c r="S31" s="94"/>
      <c r="T31" s="94"/>
      <c r="U31" s="94"/>
      <c r="V31" s="95"/>
      <c r="W31" s="96"/>
      <c r="X31" s="94"/>
      <c r="Y31" s="95"/>
      <c r="Z31" s="95"/>
      <c r="AA31" s="94"/>
      <c r="AB31" s="81"/>
      <c r="AC31" s="94"/>
      <c r="AD31" s="94"/>
      <c r="AE31" s="81"/>
    </row>
    <row r="32" spans="1:31" ht="12.75">
      <c r="A32" s="124"/>
      <c r="B32" s="124"/>
      <c r="C32" s="124"/>
      <c r="D32" s="124"/>
      <c r="E32" s="98"/>
      <c r="F32" s="98"/>
      <c r="G32" s="98"/>
      <c r="H32" s="98"/>
      <c r="I32" s="105"/>
      <c r="J32" s="98"/>
      <c r="K32" s="105"/>
      <c r="L32" s="105"/>
      <c r="M32" s="98"/>
      <c r="N32" s="105"/>
      <c r="O32" s="98"/>
      <c r="P32" s="84"/>
      <c r="Q32" s="83"/>
      <c r="R32" s="81"/>
      <c r="S32" s="81"/>
      <c r="T32" s="81"/>
      <c r="U32" s="81"/>
      <c r="V32" s="81"/>
      <c r="W32" s="81"/>
      <c r="X32" s="83"/>
      <c r="Y32" s="84"/>
      <c r="Z32" s="84"/>
      <c r="AA32" s="81"/>
      <c r="AB32" s="81"/>
      <c r="AC32" s="81"/>
      <c r="AD32" s="81"/>
      <c r="AE32" s="81"/>
    </row>
    <row r="33" spans="1:31" ht="12.75">
      <c r="A33" s="81"/>
      <c r="B33" s="81"/>
      <c r="C33" s="81"/>
      <c r="D33" s="81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1"/>
      <c r="Q33" s="81"/>
      <c r="R33" s="83"/>
      <c r="S33" s="83"/>
      <c r="T33" s="83"/>
      <c r="U33" s="83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12.75">
      <c r="A34" s="81"/>
      <c r="B34" s="81"/>
      <c r="C34" s="81"/>
      <c r="D34" s="81"/>
      <c r="P34" s="81"/>
      <c r="Q34" s="81"/>
      <c r="R34" s="93"/>
      <c r="S34" s="93"/>
      <c r="T34" s="93"/>
      <c r="U34" s="93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ht="12.75">
      <c r="A35" s="81"/>
      <c r="B35" s="81"/>
      <c r="C35" s="81"/>
      <c r="D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40" spans="1:26" ht="12.75">
      <c r="A40" s="81"/>
      <c r="B40" s="81"/>
      <c r="C40" s="81"/>
      <c r="D40" s="144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1"/>
      <c r="W40" s="81"/>
      <c r="X40" s="82"/>
      <c r="Y40" s="82"/>
      <c r="Z40" s="82"/>
    </row>
    <row r="41" spans="1:26" ht="12.75">
      <c r="A41" s="96"/>
      <c r="B41" s="96"/>
      <c r="C41" s="96"/>
      <c r="D41" s="14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1"/>
      <c r="X41" s="82"/>
      <c r="Y41" s="82"/>
      <c r="Z41" s="82"/>
    </row>
    <row r="42" spans="1:26" ht="12.75">
      <c r="A42" s="81"/>
      <c r="B42" s="81"/>
      <c r="C42" s="81"/>
      <c r="D42" s="146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1"/>
      <c r="X42" s="82"/>
      <c r="Y42" s="82"/>
      <c r="Z42" s="82"/>
    </row>
    <row r="43" spans="1:26" ht="12.75">
      <c r="A43" s="81"/>
      <c r="B43" s="81"/>
      <c r="C43" s="81"/>
      <c r="D43" s="144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1"/>
      <c r="W43" s="81"/>
      <c r="X43" s="82"/>
      <c r="Y43" s="82"/>
      <c r="Z43" s="82"/>
    </row>
    <row r="44" spans="1:26" ht="12.75">
      <c r="A44" s="81"/>
      <c r="B44" s="81"/>
      <c r="C44" s="81"/>
      <c r="D44" s="81"/>
      <c r="E44" s="93"/>
      <c r="F44" s="93"/>
      <c r="G44" s="83"/>
      <c r="H44" s="83"/>
      <c r="I44" s="83"/>
      <c r="J44" s="81"/>
      <c r="K44" s="83"/>
      <c r="L44" s="83"/>
      <c r="M44" s="81"/>
      <c r="N44" s="83"/>
      <c r="O44" s="81"/>
      <c r="P44" s="147"/>
      <c r="Q44" s="81"/>
      <c r="R44" s="83"/>
      <c r="S44" s="83"/>
      <c r="T44" s="83"/>
      <c r="U44" s="83"/>
      <c r="V44" s="92"/>
      <c r="W44" s="81"/>
      <c r="X44" s="83"/>
      <c r="Y44" s="84"/>
      <c r="Z44" s="84"/>
    </row>
    <row r="45" spans="1:26" ht="12.75">
      <c r="A45" s="81"/>
      <c r="B45" s="81"/>
      <c r="C45" s="81"/>
      <c r="D45" s="81"/>
      <c r="E45" s="93"/>
      <c r="F45" s="93"/>
      <c r="G45" s="83"/>
      <c r="H45" s="83"/>
      <c r="I45" s="83"/>
      <c r="J45" s="81"/>
      <c r="K45" s="83"/>
      <c r="L45" s="83"/>
      <c r="M45" s="81"/>
      <c r="N45" s="83"/>
      <c r="O45" s="81"/>
      <c r="P45" s="147"/>
      <c r="Q45" s="81"/>
      <c r="R45" s="81"/>
      <c r="S45" s="81"/>
      <c r="T45" s="81"/>
      <c r="U45" s="93"/>
      <c r="V45" s="81"/>
      <c r="W45" s="81"/>
      <c r="X45" s="81"/>
      <c r="Y45" s="84"/>
      <c r="Z45" s="84"/>
    </row>
    <row r="46" spans="1:26" ht="12.75">
      <c r="A46" s="81"/>
      <c r="B46" s="81"/>
      <c r="C46" s="81"/>
      <c r="D46" s="81"/>
      <c r="E46" s="93"/>
      <c r="F46" s="93"/>
      <c r="G46" s="83"/>
      <c r="H46" s="83"/>
      <c r="I46" s="83"/>
      <c r="J46" s="81"/>
      <c r="K46" s="83"/>
      <c r="L46" s="83"/>
      <c r="M46" s="81"/>
      <c r="N46" s="83"/>
      <c r="O46" s="81"/>
      <c r="P46" s="147"/>
      <c r="Q46" s="81"/>
      <c r="R46" s="83"/>
      <c r="S46" s="83"/>
      <c r="T46" s="83"/>
      <c r="U46" s="83"/>
      <c r="V46" s="92"/>
      <c r="W46" s="81"/>
      <c r="X46" s="83"/>
      <c r="Y46" s="84"/>
      <c r="Z46" s="84"/>
    </row>
    <row r="47" spans="1:26" ht="12.75">
      <c r="A47" s="81"/>
      <c r="B47" s="81"/>
      <c r="C47" s="81"/>
      <c r="D47" s="81"/>
      <c r="E47" s="93"/>
      <c r="F47" s="93"/>
      <c r="G47" s="83"/>
      <c r="H47" s="83"/>
      <c r="I47" s="83"/>
      <c r="J47" s="81"/>
      <c r="K47" s="83"/>
      <c r="L47" s="83"/>
      <c r="M47" s="81"/>
      <c r="N47" s="83"/>
      <c r="O47" s="81"/>
      <c r="P47" s="147"/>
      <c r="Q47" s="81"/>
      <c r="R47" s="83"/>
      <c r="S47" s="83"/>
      <c r="T47" s="83"/>
      <c r="U47" s="93"/>
      <c r="V47" s="81"/>
      <c r="W47" s="81"/>
      <c r="X47" s="81"/>
      <c r="Y47" s="84"/>
      <c r="Z47" s="84"/>
    </row>
    <row r="48" spans="1:26" ht="12.75">
      <c r="A48" s="81"/>
      <c r="B48" s="81"/>
      <c r="C48" s="81"/>
      <c r="D48" s="81"/>
      <c r="E48" s="93"/>
      <c r="F48" s="93"/>
      <c r="G48" s="83"/>
      <c r="H48" s="83"/>
      <c r="I48" s="83"/>
      <c r="J48" s="81"/>
      <c r="K48" s="83"/>
      <c r="L48" s="83"/>
      <c r="M48" s="81"/>
      <c r="N48" s="83"/>
      <c r="O48" s="81"/>
      <c r="P48" s="147"/>
      <c r="Q48" s="81"/>
      <c r="R48" s="83"/>
      <c r="S48" s="83"/>
      <c r="T48" s="83"/>
      <c r="U48" s="83"/>
      <c r="V48" s="92"/>
      <c r="W48" s="81"/>
      <c r="X48" s="83"/>
      <c r="Y48" s="84"/>
      <c r="Z48" s="84"/>
    </row>
    <row r="49" spans="1:26" ht="12.75">
      <c r="A49" s="81"/>
      <c r="B49" s="81"/>
      <c r="C49" s="81"/>
      <c r="D49" s="81"/>
      <c r="E49" s="93"/>
      <c r="F49" s="93"/>
      <c r="G49" s="83"/>
      <c r="H49" s="83"/>
      <c r="I49" s="83"/>
      <c r="J49" s="81"/>
      <c r="K49" s="83"/>
      <c r="L49" s="83"/>
      <c r="M49" s="81"/>
      <c r="N49" s="83"/>
      <c r="O49" s="81"/>
      <c r="P49" s="147"/>
      <c r="Q49" s="81"/>
      <c r="R49" s="83"/>
      <c r="S49" s="83"/>
      <c r="T49" s="83"/>
      <c r="U49" s="93"/>
      <c r="V49" s="81"/>
      <c r="W49" s="81"/>
      <c r="X49" s="81"/>
      <c r="Y49" s="84"/>
      <c r="Z49" s="84"/>
    </row>
    <row r="50" spans="1:26" ht="12.75">
      <c r="A50" s="81"/>
      <c r="B50" s="81"/>
      <c r="C50" s="81"/>
      <c r="D50" s="81"/>
      <c r="E50" s="93"/>
      <c r="F50" s="93"/>
      <c r="G50" s="83"/>
      <c r="H50" s="83"/>
      <c r="I50" s="83"/>
      <c r="J50" s="81"/>
      <c r="K50" s="83"/>
      <c r="L50" s="83"/>
      <c r="M50" s="81"/>
      <c r="N50" s="83"/>
      <c r="O50" s="81"/>
      <c r="P50" s="147"/>
      <c r="Q50" s="81"/>
      <c r="R50" s="83"/>
      <c r="S50" s="83"/>
      <c r="T50" s="83"/>
      <c r="U50" s="83"/>
      <c r="V50" s="92"/>
      <c r="W50" s="81"/>
      <c r="X50" s="83"/>
      <c r="Y50" s="84"/>
      <c r="Z50" s="84"/>
    </row>
    <row r="51" spans="1:26" ht="12.75">
      <c r="A51" s="81"/>
      <c r="B51" s="81"/>
      <c r="C51" s="81"/>
      <c r="D51" s="81"/>
      <c r="E51" s="93"/>
      <c r="F51" s="93"/>
      <c r="G51" s="83"/>
      <c r="H51" s="83"/>
      <c r="I51" s="83"/>
      <c r="J51" s="81"/>
      <c r="K51" s="83"/>
      <c r="L51" s="83"/>
      <c r="M51" s="81"/>
      <c r="N51" s="83"/>
      <c r="O51" s="81"/>
      <c r="P51" s="147"/>
      <c r="Q51" s="81"/>
      <c r="R51" s="83"/>
      <c r="S51" s="83"/>
      <c r="T51" s="83"/>
      <c r="U51" s="93"/>
      <c r="V51" s="81"/>
      <c r="W51" s="81"/>
      <c r="X51" s="81"/>
      <c r="Y51" s="84"/>
      <c r="Z51" s="84"/>
    </row>
    <row r="52" spans="1:26" ht="12.75">
      <c r="A52" s="81"/>
      <c r="B52" s="81"/>
      <c r="C52" s="81"/>
      <c r="D52" s="81"/>
      <c r="E52" s="93"/>
      <c r="F52" s="93"/>
      <c r="G52" s="83"/>
      <c r="H52" s="83"/>
      <c r="I52" s="83"/>
      <c r="J52" s="81"/>
      <c r="K52" s="83"/>
      <c r="L52" s="83"/>
      <c r="M52" s="81"/>
      <c r="N52" s="83"/>
      <c r="O52" s="81"/>
      <c r="P52" s="147"/>
      <c r="Q52" s="81"/>
      <c r="R52" s="83"/>
      <c r="S52" s="83"/>
      <c r="T52" s="83"/>
      <c r="U52" s="83"/>
      <c r="V52" s="92"/>
      <c r="W52" s="81"/>
      <c r="X52" s="83"/>
      <c r="Y52" s="84"/>
      <c r="Z52" s="84"/>
    </row>
    <row r="53" spans="1:26" ht="12.75">
      <c r="A53" s="81"/>
      <c r="B53" s="81"/>
      <c r="C53" s="81"/>
      <c r="D53" s="81"/>
      <c r="E53" s="93"/>
      <c r="F53" s="93"/>
      <c r="G53" s="83"/>
      <c r="H53" s="83"/>
      <c r="I53" s="83"/>
      <c r="J53" s="81"/>
      <c r="K53" s="83"/>
      <c r="L53" s="83"/>
      <c r="M53" s="81"/>
      <c r="N53" s="83"/>
      <c r="O53" s="81"/>
      <c r="P53" s="147"/>
      <c r="Q53" s="81"/>
      <c r="R53" s="83"/>
      <c r="S53" s="83"/>
      <c r="T53" s="83"/>
      <c r="U53" s="93"/>
      <c r="V53" s="81"/>
      <c r="W53" s="81"/>
      <c r="X53" s="81"/>
      <c r="Y53" s="84"/>
      <c r="Z53" s="84"/>
    </row>
    <row r="54" spans="1:26" ht="12.75">
      <c r="A54" s="81"/>
      <c r="B54" s="81"/>
      <c r="C54" s="81"/>
      <c r="D54" s="81"/>
      <c r="E54" s="93"/>
      <c r="F54" s="93"/>
      <c r="G54" s="83"/>
      <c r="H54" s="83"/>
      <c r="I54" s="83"/>
      <c r="J54" s="81"/>
      <c r="K54" s="83"/>
      <c r="L54" s="83"/>
      <c r="M54" s="81"/>
      <c r="N54" s="83"/>
      <c r="O54" s="81"/>
      <c r="P54" s="147"/>
      <c r="Q54" s="81"/>
      <c r="R54" s="83"/>
      <c r="S54" s="83"/>
      <c r="T54" s="83"/>
      <c r="U54" s="83"/>
      <c r="V54" s="92"/>
      <c r="W54" s="81"/>
      <c r="X54" s="83"/>
      <c r="Y54" s="84"/>
      <c r="Z54" s="84"/>
    </row>
    <row r="55" spans="1:26" ht="12.75">
      <c r="A55" s="81"/>
      <c r="B55" s="81"/>
      <c r="C55" s="81"/>
      <c r="D55" s="81"/>
      <c r="E55" s="93"/>
      <c r="F55" s="93"/>
      <c r="G55" s="83"/>
      <c r="H55" s="83"/>
      <c r="I55" s="83"/>
      <c r="J55" s="81"/>
      <c r="K55" s="83"/>
      <c r="L55" s="83"/>
      <c r="M55" s="81"/>
      <c r="N55" s="83"/>
      <c r="O55" s="81"/>
      <c r="P55" s="147"/>
      <c r="Q55" s="81"/>
      <c r="R55" s="83"/>
      <c r="S55" s="83"/>
      <c r="T55" s="83"/>
      <c r="U55" s="93"/>
      <c r="V55" s="81"/>
      <c r="W55" s="81"/>
      <c r="X55" s="81"/>
      <c r="Y55" s="84"/>
      <c r="Z55" s="84"/>
    </row>
    <row r="56" spans="1:26" ht="12.75">
      <c r="A56" s="81"/>
      <c r="B56" s="81"/>
      <c r="C56" s="81"/>
      <c r="D56" s="81"/>
      <c r="E56" s="93"/>
      <c r="F56" s="93"/>
      <c r="G56" s="83"/>
      <c r="H56" s="83"/>
      <c r="I56" s="83"/>
      <c r="J56" s="81"/>
      <c r="K56" s="83"/>
      <c r="L56" s="83"/>
      <c r="M56" s="81"/>
      <c r="N56" s="83"/>
      <c r="O56" s="81"/>
      <c r="P56" s="147"/>
      <c r="Q56" s="81"/>
      <c r="R56" s="83"/>
      <c r="S56" s="83"/>
      <c r="T56" s="83"/>
      <c r="U56" s="83"/>
      <c r="V56" s="92"/>
      <c r="W56" s="81"/>
      <c r="X56" s="83"/>
      <c r="Y56" s="84"/>
      <c r="Z56" s="84"/>
    </row>
    <row r="57" spans="1:26" ht="12.75">
      <c r="A57" s="81"/>
      <c r="B57" s="81"/>
      <c r="C57" s="81"/>
      <c r="D57" s="81"/>
      <c r="E57" s="93"/>
      <c r="F57" s="93"/>
      <c r="G57" s="83"/>
      <c r="H57" s="83"/>
      <c r="I57" s="83"/>
      <c r="J57" s="81"/>
      <c r="K57" s="83"/>
      <c r="L57" s="83"/>
      <c r="M57" s="81"/>
      <c r="N57" s="83"/>
      <c r="O57" s="81"/>
      <c r="P57" s="147"/>
      <c r="Q57" s="81"/>
      <c r="R57" s="83"/>
      <c r="S57" s="83"/>
      <c r="T57" s="83"/>
      <c r="U57" s="81"/>
      <c r="V57" s="81"/>
      <c r="W57" s="81"/>
      <c r="X57" s="81"/>
      <c r="Y57" s="84"/>
      <c r="Z57" s="84"/>
    </row>
    <row r="58" spans="1:26" ht="12.75">
      <c r="A58" s="81"/>
      <c r="B58" s="81"/>
      <c r="C58" s="81"/>
      <c r="D58" s="81"/>
      <c r="E58" s="93"/>
      <c r="F58" s="93"/>
      <c r="G58" s="83"/>
      <c r="H58" s="83"/>
      <c r="I58" s="83"/>
      <c r="J58" s="81"/>
      <c r="K58" s="83"/>
      <c r="L58" s="83"/>
      <c r="M58" s="81"/>
      <c r="N58" s="83"/>
      <c r="O58" s="81"/>
      <c r="P58" s="147"/>
      <c r="Q58" s="81"/>
      <c r="R58" s="83"/>
      <c r="S58" s="83"/>
      <c r="T58" s="83"/>
      <c r="U58" s="83"/>
      <c r="V58" s="92"/>
      <c r="W58" s="81"/>
      <c r="X58" s="83"/>
      <c r="Y58" s="84"/>
      <c r="Z58" s="84"/>
    </row>
    <row r="59" spans="1:26" ht="12.75">
      <c r="A59" s="81"/>
      <c r="B59" s="81"/>
      <c r="C59" s="81"/>
      <c r="D59" s="81"/>
      <c r="E59" s="93"/>
      <c r="F59" s="93"/>
      <c r="G59" s="83"/>
      <c r="H59" s="83"/>
      <c r="I59" s="83"/>
      <c r="J59" s="81"/>
      <c r="K59" s="83"/>
      <c r="L59" s="83"/>
      <c r="M59" s="81"/>
      <c r="N59" s="83"/>
      <c r="O59" s="81"/>
      <c r="P59" s="147"/>
      <c r="Q59" s="81"/>
      <c r="R59" s="83"/>
      <c r="S59" s="83"/>
      <c r="T59" s="83"/>
      <c r="U59" s="81"/>
      <c r="V59" s="81"/>
      <c r="W59" s="81"/>
      <c r="X59" s="81"/>
      <c r="Y59" s="84"/>
      <c r="Z59" s="84"/>
    </row>
    <row r="60" spans="1:26" ht="12.75">
      <c r="A60" s="81"/>
      <c r="B60" s="81"/>
      <c r="C60" s="81"/>
      <c r="D60" s="81"/>
      <c r="E60" s="93"/>
      <c r="F60" s="93"/>
      <c r="G60" s="83"/>
      <c r="H60" s="83"/>
      <c r="I60" s="83"/>
      <c r="J60" s="81"/>
      <c r="K60" s="83"/>
      <c r="L60" s="83"/>
      <c r="M60" s="81"/>
      <c r="N60" s="83"/>
      <c r="O60" s="81"/>
      <c r="P60" s="147"/>
      <c r="Q60" s="81"/>
      <c r="R60" s="83"/>
      <c r="S60" s="83"/>
      <c r="T60" s="83"/>
      <c r="U60" s="83"/>
      <c r="V60" s="92"/>
      <c r="W60" s="81"/>
      <c r="X60" s="83"/>
      <c r="Y60" s="84"/>
      <c r="Z60" s="84"/>
    </row>
    <row r="61" spans="1:26" ht="12.75">
      <c r="A61" s="81"/>
      <c r="B61" s="81"/>
      <c r="C61" s="81"/>
      <c r="D61" s="81"/>
      <c r="E61" s="93"/>
      <c r="F61" s="93"/>
      <c r="G61" s="83"/>
      <c r="H61" s="83"/>
      <c r="I61" s="83"/>
      <c r="J61" s="81"/>
      <c r="K61" s="83"/>
      <c r="L61" s="83"/>
      <c r="M61" s="81"/>
      <c r="N61" s="83"/>
      <c r="O61" s="81"/>
      <c r="P61" s="147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2.75">
      <c r="A62" s="81"/>
      <c r="B62" s="81"/>
      <c r="C62" s="81"/>
      <c r="D62" s="81"/>
      <c r="E62" s="93"/>
      <c r="F62" s="93"/>
      <c r="G62" s="83"/>
      <c r="H62" s="83"/>
      <c r="I62" s="83"/>
      <c r="J62" s="81"/>
      <c r="K62" s="83"/>
      <c r="L62" s="83"/>
      <c r="M62" s="81"/>
      <c r="N62" s="83"/>
      <c r="O62" s="81"/>
      <c r="P62" s="147"/>
      <c r="Q62" s="81"/>
      <c r="R62" s="83"/>
      <c r="S62" s="83"/>
      <c r="T62" s="83"/>
      <c r="U62" s="83"/>
      <c r="V62" s="92"/>
      <c r="W62" s="81"/>
      <c r="X62" s="83"/>
      <c r="Y62" s="84"/>
      <c r="Z62" s="84"/>
    </row>
    <row r="63" spans="1:26" ht="12.75">
      <c r="A63" s="81"/>
      <c r="B63" s="81"/>
      <c r="C63" s="81"/>
      <c r="D63" s="81"/>
      <c r="E63" s="93"/>
      <c r="F63" s="93"/>
      <c r="G63" s="83"/>
      <c r="H63" s="83"/>
      <c r="I63" s="83"/>
      <c r="J63" s="81"/>
      <c r="K63" s="83"/>
      <c r="L63" s="83"/>
      <c r="M63" s="81"/>
      <c r="N63" s="83"/>
      <c r="O63" s="81"/>
      <c r="P63" s="147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2.75">
      <c r="A64" s="81"/>
      <c r="B64" s="81"/>
      <c r="C64" s="81"/>
      <c r="D64" s="81"/>
      <c r="E64" s="93"/>
      <c r="F64" s="93"/>
      <c r="G64" s="83"/>
      <c r="H64" s="83"/>
      <c r="I64" s="83"/>
      <c r="J64" s="81"/>
      <c r="K64" s="83"/>
      <c r="L64" s="83"/>
      <c r="M64" s="81"/>
      <c r="N64" s="83"/>
      <c r="O64" s="81"/>
      <c r="P64" s="147"/>
      <c r="Q64" s="81"/>
      <c r="R64" s="83"/>
      <c r="S64" s="83"/>
      <c r="T64" s="83"/>
      <c r="U64" s="83"/>
      <c r="V64" s="92"/>
      <c r="W64" s="81"/>
      <c r="X64" s="83"/>
      <c r="Y64" s="84"/>
      <c r="Z64" s="84"/>
    </row>
    <row r="65" spans="1:26" ht="12.75">
      <c r="A65" s="81"/>
      <c r="B65" s="81"/>
      <c r="C65" s="81"/>
      <c r="D65" s="81"/>
      <c r="E65" s="93"/>
      <c r="F65" s="93"/>
      <c r="G65" s="83"/>
      <c r="H65" s="83"/>
      <c r="I65" s="83"/>
      <c r="J65" s="81"/>
      <c r="K65" s="83"/>
      <c r="L65" s="83"/>
      <c r="M65" s="81"/>
      <c r="N65" s="83"/>
      <c r="O65" s="81"/>
      <c r="P65" s="147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2.75">
      <c r="A66" s="81"/>
      <c r="B66" s="81"/>
      <c r="C66" s="81"/>
      <c r="D66" s="81"/>
      <c r="E66" s="93"/>
      <c r="F66" s="93"/>
      <c r="G66" s="83"/>
      <c r="H66" s="83"/>
      <c r="I66" s="83"/>
      <c r="J66" s="81"/>
      <c r="K66" s="83"/>
      <c r="L66" s="83"/>
      <c r="M66" s="81"/>
      <c r="N66" s="83"/>
      <c r="O66" s="81"/>
      <c r="P66" s="147"/>
      <c r="Q66" s="81"/>
      <c r="R66" s="83"/>
      <c r="S66" s="83"/>
      <c r="T66" s="83"/>
      <c r="U66" s="83"/>
      <c r="V66" s="92"/>
      <c r="W66" s="81"/>
      <c r="X66" s="83"/>
      <c r="Y66" s="84"/>
      <c r="Z66" s="84"/>
    </row>
    <row r="67" spans="1:26" ht="12.75">
      <c r="A67" s="81"/>
      <c r="B67" s="81"/>
      <c r="C67" s="81"/>
      <c r="D67" s="81"/>
      <c r="E67" s="93"/>
      <c r="F67" s="93"/>
      <c r="G67" s="83"/>
      <c r="H67" s="83"/>
      <c r="I67" s="83"/>
      <c r="J67" s="81"/>
      <c r="K67" s="83"/>
      <c r="L67" s="83"/>
      <c r="M67" s="81"/>
      <c r="N67" s="83"/>
      <c r="O67" s="81"/>
      <c r="P67" s="147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2.75">
      <c r="A68" s="81"/>
      <c r="B68" s="81"/>
      <c r="C68" s="81"/>
      <c r="D68" s="81"/>
      <c r="E68" s="93"/>
      <c r="F68" s="93"/>
      <c r="G68" s="83"/>
      <c r="H68" s="83"/>
      <c r="I68" s="83"/>
      <c r="J68" s="81"/>
      <c r="K68" s="83"/>
      <c r="L68" s="83"/>
      <c r="M68" s="81"/>
      <c r="N68" s="83"/>
      <c r="O68" s="81"/>
      <c r="P68" s="147"/>
      <c r="Q68" s="81"/>
      <c r="R68" s="83"/>
      <c r="S68" s="83"/>
      <c r="T68" s="83"/>
      <c r="U68" s="83"/>
      <c r="V68" s="92"/>
      <c r="W68" s="81"/>
      <c r="X68" s="83"/>
      <c r="Y68" s="84"/>
      <c r="Z68" s="84"/>
    </row>
    <row r="69" spans="1:26" ht="12.75">
      <c r="A69" s="81"/>
      <c r="B69" s="81"/>
      <c r="C69" s="81"/>
      <c r="D69" s="81"/>
      <c r="E69" s="93"/>
      <c r="F69" s="93"/>
      <c r="G69" s="83"/>
      <c r="H69" s="83"/>
      <c r="I69" s="83"/>
      <c r="J69" s="81"/>
      <c r="K69" s="83"/>
      <c r="L69" s="83"/>
      <c r="M69" s="81"/>
      <c r="N69" s="83"/>
      <c r="O69" s="81"/>
      <c r="P69" s="147"/>
      <c r="Q69" s="81"/>
      <c r="R69" s="83"/>
      <c r="S69" s="83"/>
      <c r="T69" s="83"/>
      <c r="U69" s="81"/>
      <c r="V69" s="81"/>
      <c r="W69" s="81"/>
      <c r="X69" s="81"/>
      <c r="Y69" s="81"/>
      <c r="Z69" s="81"/>
    </row>
    <row r="70" spans="1:26" ht="12.75">
      <c r="A70" s="81"/>
      <c r="B70" s="81"/>
      <c r="C70" s="81"/>
      <c r="D70" s="81"/>
      <c r="E70" s="93"/>
      <c r="F70" s="93"/>
      <c r="G70" s="83"/>
      <c r="H70" s="83"/>
      <c r="I70" s="83"/>
      <c r="J70" s="81"/>
      <c r="K70" s="83"/>
      <c r="L70" s="83"/>
      <c r="M70" s="81"/>
      <c r="N70" s="83"/>
      <c r="O70" s="81"/>
      <c r="P70" s="147"/>
      <c r="Q70" s="81"/>
      <c r="R70" s="83"/>
      <c r="S70" s="83"/>
      <c r="T70" s="83"/>
      <c r="U70" s="83"/>
      <c r="V70" s="92"/>
      <c r="W70" s="81"/>
      <c r="X70" s="83"/>
      <c r="Y70" s="84"/>
      <c r="Z70" s="84"/>
    </row>
    <row r="71" spans="1:26" ht="12.75">
      <c r="A71" s="81"/>
      <c r="B71" s="81"/>
      <c r="C71" s="81"/>
      <c r="D71" s="81"/>
      <c r="E71" s="93"/>
      <c r="F71" s="93"/>
      <c r="G71" s="83"/>
      <c r="H71" s="83"/>
      <c r="I71" s="83"/>
      <c r="J71" s="81"/>
      <c r="K71" s="83"/>
      <c r="L71" s="83"/>
      <c r="M71" s="81"/>
      <c r="N71" s="83"/>
      <c r="O71" s="81"/>
      <c r="P71" s="147"/>
      <c r="Q71" s="81"/>
      <c r="R71" s="83"/>
      <c r="S71" s="83"/>
      <c r="T71" s="83"/>
      <c r="U71" s="81"/>
      <c r="V71" s="81"/>
      <c r="W71" s="81"/>
      <c r="X71" s="81"/>
      <c r="Y71" s="81"/>
      <c r="Z71" s="81"/>
    </row>
    <row r="72" spans="1:26" ht="12.75">
      <c r="A72" s="81"/>
      <c r="B72" s="81"/>
      <c r="C72" s="81"/>
      <c r="D72" s="81"/>
      <c r="E72" s="93"/>
      <c r="F72" s="93"/>
      <c r="G72" s="83"/>
      <c r="H72" s="83"/>
      <c r="I72" s="83"/>
      <c r="J72" s="81"/>
      <c r="K72" s="83"/>
      <c r="L72" s="83"/>
      <c r="M72" s="81"/>
      <c r="N72" s="83"/>
      <c r="O72" s="81"/>
      <c r="P72" s="147"/>
      <c r="Q72" s="81"/>
      <c r="R72" s="83"/>
      <c r="S72" s="83"/>
      <c r="T72" s="83"/>
      <c r="U72" s="83"/>
      <c r="V72" s="92"/>
      <c r="W72" s="81"/>
      <c r="X72" s="83"/>
      <c r="Y72" s="84"/>
      <c r="Z72" s="84"/>
    </row>
    <row r="73" spans="1:26" ht="12.75">
      <c r="A73" s="81"/>
      <c r="B73" s="81"/>
      <c r="C73" s="81"/>
      <c r="D73" s="81"/>
      <c r="E73" s="93"/>
      <c r="F73" s="93"/>
      <c r="G73" s="83"/>
      <c r="H73" s="83"/>
      <c r="I73" s="83"/>
      <c r="J73" s="81"/>
      <c r="K73" s="83"/>
      <c r="L73" s="83"/>
      <c r="M73" s="81"/>
      <c r="N73" s="83"/>
      <c r="O73" s="81"/>
      <c r="P73" s="147"/>
      <c r="Q73" s="81"/>
      <c r="R73" s="83"/>
      <c r="S73" s="83"/>
      <c r="T73" s="83"/>
      <c r="U73" s="81"/>
      <c r="V73" s="81"/>
      <c r="W73" s="81"/>
      <c r="X73" s="81"/>
      <c r="Y73" s="81"/>
      <c r="Z73" s="81"/>
    </row>
    <row r="74" spans="1:26" ht="12.75">
      <c r="A74" s="81"/>
      <c r="B74" s="81"/>
      <c r="C74" s="81"/>
      <c r="D74" s="81"/>
      <c r="E74" s="93"/>
      <c r="F74" s="93"/>
      <c r="G74" s="83"/>
      <c r="H74" s="83"/>
      <c r="I74" s="83"/>
      <c r="J74" s="81"/>
      <c r="K74" s="83"/>
      <c r="L74" s="83"/>
      <c r="M74" s="81"/>
      <c r="N74" s="83"/>
      <c r="O74" s="81"/>
      <c r="P74" s="147"/>
      <c r="Q74" s="81"/>
      <c r="R74" s="83"/>
      <c r="S74" s="83"/>
      <c r="T74" s="83"/>
      <c r="U74" s="83"/>
      <c r="V74" s="92"/>
      <c r="W74" s="81"/>
      <c r="X74" s="83"/>
      <c r="Y74" s="84"/>
      <c r="Z74" s="84"/>
    </row>
    <row r="75" spans="1:26" ht="12.75">
      <c r="A75" s="81"/>
      <c r="B75" s="81"/>
      <c r="C75" s="81"/>
      <c r="D75" s="81"/>
      <c r="E75" s="93"/>
      <c r="F75" s="93"/>
      <c r="G75" s="83"/>
      <c r="H75" s="83"/>
      <c r="I75" s="83"/>
      <c r="J75" s="81"/>
      <c r="K75" s="83"/>
      <c r="L75" s="83"/>
      <c r="M75" s="81"/>
      <c r="N75" s="83"/>
      <c r="O75" s="81"/>
      <c r="P75" s="147"/>
      <c r="Q75" s="81"/>
      <c r="R75" s="83"/>
      <c r="S75" s="83"/>
      <c r="T75" s="83"/>
      <c r="U75" s="81"/>
      <c r="V75" s="81"/>
      <c r="W75" s="81"/>
      <c r="X75" s="81"/>
      <c r="Y75" s="81"/>
      <c r="Z75" s="81"/>
    </row>
    <row r="76" spans="1:26" ht="12.75">
      <c r="A76" s="81"/>
      <c r="B76" s="81"/>
      <c r="C76" s="81"/>
      <c r="D76" s="81"/>
      <c r="E76" s="93"/>
      <c r="F76" s="93"/>
      <c r="G76" s="83"/>
      <c r="H76" s="83"/>
      <c r="I76" s="83"/>
      <c r="J76" s="81"/>
      <c r="K76" s="83"/>
      <c r="L76" s="83"/>
      <c r="M76" s="81"/>
      <c r="N76" s="83"/>
      <c r="O76" s="81"/>
      <c r="P76" s="147"/>
      <c r="Q76" s="81"/>
      <c r="R76" s="83"/>
      <c r="S76" s="83"/>
      <c r="T76" s="83"/>
      <c r="U76" s="83"/>
      <c r="V76" s="92"/>
      <c r="W76" s="81"/>
      <c r="X76" s="83"/>
      <c r="Y76" s="84"/>
      <c r="Z76" s="84"/>
    </row>
    <row r="77" spans="1:26" ht="12.75">
      <c r="A77" s="81"/>
      <c r="B77" s="81"/>
      <c r="C77" s="81"/>
      <c r="D77" s="81"/>
      <c r="E77" s="93"/>
      <c r="F77" s="93"/>
      <c r="G77" s="83"/>
      <c r="H77" s="83"/>
      <c r="I77" s="83"/>
      <c r="J77" s="81"/>
      <c r="K77" s="83"/>
      <c r="L77" s="83"/>
      <c r="M77" s="81"/>
      <c r="N77" s="83"/>
      <c r="O77" s="81"/>
      <c r="P77" s="147"/>
      <c r="Q77" s="81"/>
      <c r="R77" s="83"/>
      <c r="S77" s="83"/>
      <c r="T77" s="83"/>
      <c r="U77" s="81"/>
      <c r="V77" s="81"/>
      <c r="W77" s="81"/>
      <c r="X77" s="81"/>
      <c r="Y77" s="81"/>
      <c r="Z77" s="81"/>
    </row>
    <row r="78" spans="1:26" ht="12.75">
      <c r="A78" s="81"/>
      <c r="B78" s="81"/>
      <c r="C78" s="81"/>
      <c r="D78" s="81"/>
      <c r="E78" s="93"/>
      <c r="F78" s="93"/>
      <c r="G78" s="83"/>
      <c r="H78" s="83"/>
      <c r="I78" s="83"/>
      <c r="J78" s="81"/>
      <c r="K78" s="83"/>
      <c r="L78" s="83"/>
      <c r="M78" s="81"/>
      <c r="N78" s="83"/>
      <c r="O78" s="81"/>
      <c r="P78" s="147"/>
      <c r="Q78" s="81"/>
      <c r="R78" s="83"/>
      <c r="S78" s="83"/>
      <c r="T78" s="83"/>
      <c r="U78" s="83"/>
      <c r="V78" s="92"/>
      <c r="W78" s="81"/>
      <c r="X78" s="83"/>
      <c r="Y78" s="84"/>
      <c r="Z78" s="84"/>
    </row>
    <row r="79" spans="1:26" ht="12.75">
      <c r="A79" s="81"/>
      <c r="B79" s="81"/>
      <c r="C79" s="81"/>
      <c r="D79" s="81"/>
      <c r="E79" s="93"/>
      <c r="F79" s="93"/>
      <c r="G79" s="83"/>
      <c r="H79" s="83"/>
      <c r="I79" s="83"/>
      <c r="J79" s="81"/>
      <c r="K79" s="83"/>
      <c r="L79" s="83"/>
      <c r="M79" s="81"/>
      <c r="N79" s="83"/>
      <c r="O79" s="81"/>
      <c r="P79" s="147"/>
      <c r="Q79" s="81"/>
      <c r="R79" s="83"/>
      <c r="S79" s="83"/>
      <c r="T79" s="83"/>
      <c r="U79" s="81"/>
      <c r="V79" s="81"/>
      <c r="W79" s="81"/>
      <c r="X79" s="81"/>
      <c r="Y79" s="81"/>
      <c r="Z79" s="81"/>
    </row>
    <row r="80" spans="1:26" ht="12.75">
      <c r="A80" s="81"/>
      <c r="B80" s="81"/>
      <c r="C80" s="81"/>
      <c r="D80" s="81"/>
      <c r="E80" s="93"/>
      <c r="F80" s="93"/>
      <c r="G80" s="83"/>
      <c r="H80" s="83"/>
      <c r="I80" s="83"/>
      <c r="J80" s="81"/>
      <c r="K80" s="83"/>
      <c r="L80" s="83"/>
      <c r="M80" s="81"/>
      <c r="N80" s="83"/>
      <c r="O80" s="81"/>
      <c r="P80" s="147"/>
      <c r="Q80" s="81"/>
      <c r="R80" s="83"/>
      <c r="S80" s="83"/>
      <c r="T80" s="83"/>
      <c r="U80" s="83"/>
      <c r="V80" s="92"/>
      <c r="W80" s="81"/>
      <c r="X80" s="83"/>
      <c r="Y80" s="84"/>
      <c r="Z80" s="84"/>
    </row>
    <row r="81" spans="1:26" ht="12.75">
      <c r="A81" s="81"/>
      <c r="B81" s="81"/>
      <c r="C81" s="81"/>
      <c r="D81" s="81"/>
      <c r="E81" s="93"/>
      <c r="F81" s="93"/>
      <c r="G81" s="83"/>
      <c r="H81" s="83"/>
      <c r="I81" s="83"/>
      <c r="J81" s="81"/>
      <c r="K81" s="83"/>
      <c r="L81" s="83"/>
      <c r="M81" s="81"/>
      <c r="N81" s="83"/>
      <c r="O81" s="81"/>
      <c r="P81" s="147"/>
      <c r="Q81" s="81"/>
      <c r="R81" s="83"/>
      <c r="S81" s="83"/>
      <c r="T81" s="83"/>
      <c r="U81" s="81"/>
      <c r="V81" s="81"/>
      <c r="W81" s="81"/>
      <c r="X81" s="81"/>
      <c r="Y81" s="81"/>
      <c r="Z81" s="81"/>
    </row>
    <row r="82" spans="1:26" ht="12.75">
      <c r="A82" s="81"/>
      <c r="B82" s="81"/>
      <c r="C82" s="81"/>
      <c r="D82" s="81"/>
      <c r="E82" s="93"/>
      <c r="F82" s="93"/>
      <c r="G82" s="83"/>
      <c r="H82" s="83"/>
      <c r="I82" s="83"/>
      <c r="J82" s="81"/>
      <c r="K82" s="83"/>
      <c r="L82" s="83"/>
      <c r="M82" s="81"/>
      <c r="N82" s="83"/>
      <c r="O82" s="81"/>
      <c r="P82" s="147"/>
      <c r="Q82" s="81"/>
      <c r="R82" s="83"/>
      <c r="S82" s="83"/>
      <c r="T82" s="83"/>
      <c r="U82" s="83"/>
      <c r="V82" s="92"/>
      <c r="W82" s="81"/>
      <c r="X82" s="83"/>
      <c r="Y82" s="84"/>
      <c r="Z82" s="84"/>
    </row>
    <row r="83" spans="1:26" ht="12.75">
      <c r="A83" s="81"/>
      <c r="B83" s="81"/>
      <c r="C83" s="81"/>
      <c r="D83" s="81"/>
      <c r="E83" s="81"/>
      <c r="F83" s="81"/>
      <c r="G83" s="83"/>
      <c r="H83" s="83"/>
      <c r="I83" s="83"/>
      <c r="J83" s="81"/>
      <c r="K83" s="83"/>
      <c r="L83" s="83"/>
      <c r="M83" s="81"/>
      <c r="N83" s="83"/>
      <c r="O83" s="81"/>
      <c r="P83" s="147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2.75">
      <c r="A84" s="96"/>
      <c r="B84" s="96"/>
      <c r="C84" s="96"/>
      <c r="D84" s="96"/>
      <c r="E84" s="96"/>
      <c r="F84" s="96"/>
      <c r="G84" s="94"/>
      <c r="H84" s="94"/>
      <c r="I84" s="94"/>
      <c r="J84" s="95"/>
      <c r="K84" s="94"/>
      <c r="L84" s="83"/>
      <c r="M84" s="95"/>
      <c r="N84" s="94"/>
      <c r="O84" s="95"/>
      <c r="P84" s="95"/>
      <c r="Q84" s="94"/>
      <c r="R84" s="94"/>
      <c r="S84" s="94"/>
      <c r="T84" s="94"/>
      <c r="U84" s="94"/>
      <c r="V84" s="95"/>
      <c r="W84" s="81"/>
      <c r="X84" s="94"/>
      <c r="Y84" s="95"/>
      <c r="Z84" s="95"/>
    </row>
    <row r="85" spans="1:26" ht="12.75">
      <c r="A85" s="81"/>
      <c r="B85" s="81"/>
      <c r="C85" s="81"/>
      <c r="D85" s="81"/>
      <c r="E85" s="81"/>
      <c r="F85" s="81"/>
      <c r="G85" s="81"/>
      <c r="H85" s="81"/>
      <c r="I85" s="83"/>
      <c r="J85" s="81"/>
      <c r="K85" s="83"/>
      <c r="L85" s="83"/>
      <c r="M85" s="81"/>
      <c r="N85" s="83"/>
      <c r="O85" s="81"/>
      <c r="P85" s="83"/>
      <c r="Q85" s="83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147"/>
      <c r="Q86" s="81"/>
      <c r="R86" s="83"/>
      <c r="S86" s="83"/>
      <c r="T86" s="83"/>
      <c r="U86" s="83"/>
      <c r="V86" s="81"/>
      <c r="W86" s="81"/>
      <c r="X86" s="81"/>
      <c r="Y86" s="81"/>
      <c r="Z86" s="81"/>
    </row>
    <row r="87" spans="1:26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93"/>
      <c r="S87" s="93"/>
      <c r="T87" s="93"/>
      <c r="U87" s="93"/>
      <c r="V87" s="81"/>
      <c r="W87" s="81"/>
      <c r="X87" s="81"/>
      <c r="Y87" s="81"/>
      <c r="Z87" s="81"/>
    </row>
    <row r="88" spans="1:26" ht="12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2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2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</sheetData>
  <printOptions/>
  <pageMargins left="0.2" right="0.75" top="0.41" bottom="0.1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yobna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mirandap</cp:lastModifiedBy>
  <cp:lastPrinted>2011-02-18T07:21:42Z</cp:lastPrinted>
  <dcterms:created xsi:type="dcterms:W3CDTF">2001-04-03T15:50:37Z</dcterms:created>
  <dcterms:modified xsi:type="dcterms:W3CDTF">2011-02-18T08:55:57Z</dcterms:modified>
  <cp:category/>
  <cp:version/>
  <cp:contentType/>
  <cp:contentStatus/>
</cp:coreProperties>
</file>