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1545" windowWidth="10860" windowHeight="6600" tabRatio="828" activeTab="0"/>
  </bookViews>
  <sheets>
    <sheet name="NRP-brez stotinov" sheetId="1" r:id="rId1"/>
  </sheets>
  <definedNames>
    <definedName name="_xlnm.Print_Area" localSheetId="0">'NRP-brez stotinov'!$A$1:$L$229</definedName>
    <definedName name="_xlnm.Print_Titles" localSheetId="0">'NRP-brez stotinov'!$2:$3</definedName>
  </definedNames>
  <calcPr fullCalcOnLoad="1"/>
</workbook>
</file>

<file path=xl/sharedStrings.xml><?xml version="1.0" encoding="utf-8"?>
<sst xmlns="http://schemas.openxmlformats.org/spreadsheetml/2006/main" count="227" uniqueCount="217">
  <si>
    <t>16 PROSTORSKO PLANIRANJE IN STANOVANJSKO KOMUNALNA DEJAVNOST</t>
  </si>
  <si>
    <t>1603 Komunalna dejavnost</t>
  </si>
  <si>
    <t>16039001 Oskrba z vodo</t>
  </si>
  <si>
    <t>16039002 Urejanje pokopališč in pogrebna dejavnost</t>
  </si>
  <si>
    <t>16039003 Objekti za rekreacijo</t>
  </si>
  <si>
    <t xml:space="preserve">1606 Upravljanje in razpolaganje z zemljišči (javno dobro, kmetijska, gozdna in stavbna zemljišča) </t>
  </si>
  <si>
    <t>16069002 Nakup zemljišč</t>
  </si>
  <si>
    <t>Centralna čistilna naprava mesta N.Gorice</t>
  </si>
  <si>
    <t>Vodovod Šmihel</t>
  </si>
  <si>
    <t>Prestavitev vodovoda - Zbiralnik Pikol</t>
  </si>
  <si>
    <t xml:space="preserve">Zajem in izraba odlagal. plina ter sanacija tesnitve pokrova </t>
  </si>
  <si>
    <t>11 KMETIJSTVO, GOZDARSTVO IN RIBIŠTVO</t>
  </si>
  <si>
    <t>1102 Program reforme kmetijstva in živilstva</t>
  </si>
  <si>
    <t>11029001 Strukturni ukrepi v kmetijstvu in živilstvu</t>
  </si>
  <si>
    <t>11029002 Razvoj in prilagajanje podeželskih območij</t>
  </si>
  <si>
    <t>13 PROMET, PROMETNA INFRASTRUKTURA IN KOMUNIKACIJE</t>
  </si>
  <si>
    <t xml:space="preserve">1302 Cestni promet in infrastruktura </t>
  </si>
  <si>
    <t>13029002 Investicijsko vzdrževanje in gradnja občinskih cest</t>
  </si>
  <si>
    <t>13029006 Investicijsko vzdrževanje in gradnja državnih cest</t>
  </si>
  <si>
    <t>15 VAROVANJE OKOLJA IN NARAVNE DEDIŠČINE</t>
  </si>
  <si>
    <t xml:space="preserve">1502 Zmanjševanje onesnaženja, kontrola in nadzor </t>
  </si>
  <si>
    <t>15029001 Zbiranje in ravnanje z odpadki</t>
  </si>
  <si>
    <t>15029002 Ravnanje z odpadno vodo</t>
  </si>
  <si>
    <t>Spodbude za urejanje zemljišč, pospeševanje in razvoj kmetijstva</t>
  </si>
  <si>
    <t>Objekti za požarno vodo</t>
  </si>
  <si>
    <t>Kanalizacija Gortanova Nova Gorica</t>
  </si>
  <si>
    <t>Kanalizacija Milojke Štrukelj</t>
  </si>
  <si>
    <t xml:space="preserve">Vodovod Branik </t>
  </si>
  <si>
    <t xml:space="preserve">Vodovod Čepovan </t>
  </si>
  <si>
    <t>Vodovod Prvačina</t>
  </si>
  <si>
    <t>Vodovod Strma Pot - Rafut</t>
  </si>
  <si>
    <t>Vodovod Gradišče</t>
  </si>
  <si>
    <t>Kanalizacija Pristava - Strma pot</t>
  </si>
  <si>
    <t>Kanalizacija Šmihel</t>
  </si>
  <si>
    <t>Vodovodno omrežje pod Škabrijelom (Bonetovšče, Fajdigovšče)</t>
  </si>
  <si>
    <t>Pokopališče Stara Gora (poslovilna dvorana, glavni objekt, širitev pokopališča)</t>
  </si>
  <si>
    <t>MONG</t>
  </si>
  <si>
    <t>Drugi</t>
  </si>
  <si>
    <t>Vodovod Humarji - Podlaka</t>
  </si>
  <si>
    <t>Sortirni center-Reciklažna ploščad na odlagališču nevarnih odpadkov N. Gorica</t>
  </si>
  <si>
    <t>Nadgradnja ČN za čiščenje izcednih vod s sistemom "RO"</t>
  </si>
  <si>
    <t>Izgradnja skladišča za nevarne odpadke iz gospodinjstev</t>
  </si>
  <si>
    <t>Vhodna ploščad</t>
  </si>
  <si>
    <t>Zaledne vode</t>
  </si>
  <si>
    <t>Kanalizacija Ozeljan in ČN</t>
  </si>
  <si>
    <t>Kanalizacija Ravnica in ČN</t>
  </si>
  <si>
    <t>Kanalizacija Branik in ČN</t>
  </si>
  <si>
    <t>Kanalizacija Dornberk z okolico</t>
  </si>
  <si>
    <t>Kanalizacija Šempas</t>
  </si>
  <si>
    <t>Varovanje vodnega vira Mrzlek - kanalizacija Grgar- Kohezijski skladi</t>
  </si>
  <si>
    <t>Upravljanje s ČN in Črpališči v poskusnem obratovanju</t>
  </si>
  <si>
    <t>Izdelava projektne dokumentacije</t>
  </si>
  <si>
    <t>Dograditev oz. opremljanje obstoječih vodovodov na Banjški planoti</t>
  </si>
  <si>
    <t>Vodovod v Batujah - rekonstrukcija</t>
  </si>
  <si>
    <t>Vodovod Milojke Štrukelj</t>
  </si>
  <si>
    <t>Vodovod Solkan -Pod vinogradi</t>
  </si>
  <si>
    <t>Vodovod Stara gora 7-10</t>
  </si>
  <si>
    <t>Vodovod Grčna</t>
  </si>
  <si>
    <t>Vodovod Šterk</t>
  </si>
  <si>
    <t>Vodovod Dornberk (z zaselki)</t>
  </si>
  <si>
    <t>Kanalizacija Sveto</t>
  </si>
  <si>
    <t xml:space="preserve">Kolesarske steze po Mestni občini Nova Gorica (Erjavčeva, Gradnikove b.-Delpinova-AP-OŠ </t>
  </si>
  <si>
    <t>F. Erjavec, Tolminskih puntarjev…)</t>
  </si>
  <si>
    <t>Rekonstrukcija ulice Damber</t>
  </si>
  <si>
    <t>Ureditev križišča ulice Damber s Kekčevo cesto in ulico Pod Škabrijelom</t>
  </si>
  <si>
    <t xml:space="preserve">Budihni </t>
  </si>
  <si>
    <t>Ul. M. Štrukelj (Vojkova - Lavričeva)</t>
  </si>
  <si>
    <t>Baske Škrlji - II. faza</t>
  </si>
  <si>
    <t xml:space="preserve">Mirujoči promet </t>
  </si>
  <si>
    <t>Daljinske kolesarske poti</t>
  </si>
  <si>
    <t>Obvoznica Solkan (nadaljevanje gradnje + dokončanje)</t>
  </si>
  <si>
    <t>Pločnik Ozeljan, II. faza</t>
  </si>
  <si>
    <t>Pločnik Dornberk - Draga, I. faza</t>
  </si>
  <si>
    <t>Križišče Šmihel</t>
  </si>
  <si>
    <t>Križišče Hrast</t>
  </si>
  <si>
    <t>Ureditev parterja med upravno stavbo MONG in Novo KBM</t>
  </si>
  <si>
    <t>Ureditev Borovega gozdička</t>
  </si>
  <si>
    <t xml:space="preserve">Investicija v železniški prehod </t>
  </si>
  <si>
    <t xml:space="preserve">Zahodna obvoznica </t>
  </si>
  <si>
    <t>Ul. IX. Korpus v Solkanu</t>
  </si>
  <si>
    <t>Dostopna cesta do smetišča</t>
  </si>
  <si>
    <t>Vzdrževanje in gradnja gozdnih cest</t>
  </si>
  <si>
    <t>Sofinanciranje vzdrževalnih del na gozdnih poteh</t>
  </si>
  <si>
    <t>Nakup stavbnih zemljišč in stavb</t>
  </si>
  <si>
    <t>16069001 Urejanje občinskih zemljišč</t>
  </si>
  <si>
    <t>Urejanje stavbnih zemljišč</t>
  </si>
  <si>
    <t xml:space="preserve">Mandrija </t>
  </si>
  <si>
    <t>Križišče  Ul. B. Hvalič - Ul. V. Vodopivca</t>
  </si>
  <si>
    <t>Pločnik Šempas (dokončanje I. faze), II. faza</t>
  </si>
  <si>
    <t>Pločniki (ob Šterku,  Kostanjeviška c., ul. V. Vodopivca, Grgar ob LC proti pokop.)</t>
  </si>
  <si>
    <t>Kanalizacija Prvačina- zakluček II., III. Faze in meteornega kanala in IV. Faze</t>
  </si>
  <si>
    <t>Kanalizacija v Novi Gorici (Tolminskih p., Cankarjeva, Erjavčeva in Kosovelova)</t>
  </si>
  <si>
    <t>Zaščita v. vira Mrzlek in oskrba preb. s p. vodo na obm. TB planote Vipavske d.</t>
  </si>
  <si>
    <t>Ozeljan vodovodni rezervoar (dvojni vod, Dolenje, Vitovlje-Dolenje)</t>
  </si>
  <si>
    <t>Vodovod Šempas, črpališče, obnova pločnikov, stan.hiša Osek</t>
  </si>
  <si>
    <t>Vodovod Dol - Čepovan s črpališčem in vodovod Podčepovan</t>
  </si>
  <si>
    <t>Vodovod v Novi Gorici (Sod.-Erjavčeva, zav.Triglav-Eda center, Gortanova)</t>
  </si>
  <si>
    <t>Vodovod R. Dolina(ul. J. Mihevca,Merkur, Stara gora do Pikola, Fortuna, Trafo-Pik.)</t>
  </si>
  <si>
    <t>Rekonstrukcija Vodovodne c. in C. 25. junija (krožišče pri Komunali)</t>
  </si>
  <si>
    <t>Podaljšek Lavričeva (križišče Gradnikove b. - Kidričeva ul)</t>
  </si>
  <si>
    <t>13029003 Urejanje cestnega prometa</t>
  </si>
  <si>
    <t>13029004 Cestna razsvetljava</t>
  </si>
  <si>
    <t>Širitev mreže javne razsvetljave</t>
  </si>
  <si>
    <t>Širitev mreže javne razsvetljave po KS</t>
  </si>
  <si>
    <t>Kanalizacija Rožna dolina</t>
  </si>
  <si>
    <t>Križišče Vojkova - Tolminskih puntarjev</t>
  </si>
  <si>
    <t>Dokumentacija za urejanje državnih cest</t>
  </si>
  <si>
    <t>Obnova vasi in podeželja - Tabor</t>
  </si>
  <si>
    <t>Obnova vasi in podeželja - Šempas, ozeljan, Osek, Vitovlje, Šmihel</t>
  </si>
  <si>
    <t>14 GOSPODARSTVO</t>
  </si>
  <si>
    <t xml:space="preserve">1402 Pospeševanje in podpora gospodarski dejavnosti </t>
  </si>
  <si>
    <t>14029001 Spodbujanje razvoja malega gospodarstva</t>
  </si>
  <si>
    <t xml:space="preserve">Sofinanciranje nakupa Primorskega tehnološkega parka </t>
  </si>
  <si>
    <t>Poslovna cona Prvačina</t>
  </si>
  <si>
    <t>Neposredne regionalne spodbude Mrežni inkubator, regijska štipend.shema</t>
  </si>
  <si>
    <t>Finančne spodbude v gospodarstvu</t>
  </si>
  <si>
    <t>Javni sklad za razvoj malega gospodarstva Goriške</t>
  </si>
  <si>
    <t>Inkubator univerze v Novi Gorici</t>
  </si>
  <si>
    <t>Preureditev in adaptacija objekta v Grgarskih ravnah (zeliščni center)</t>
  </si>
  <si>
    <t xml:space="preserve">1403 Promocija Slovenije, razvoj turizma in gostinstva </t>
  </si>
  <si>
    <t>14039002 Spodbujanje razvoja turizma in gostinstva</t>
  </si>
  <si>
    <t>Projekt Sabotin - Park miru</t>
  </si>
  <si>
    <t>17 ZDRAVSTVENO VARSTVO</t>
  </si>
  <si>
    <t>1702 Primarno zdravstvo</t>
  </si>
  <si>
    <t>17029001 Dejavnost zdravstvenih domov</t>
  </si>
  <si>
    <t>Izgradnja zdravstvenega doma Dornberk</t>
  </si>
  <si>
    <t>Zdravstveni dom v Novi Gorici III. faza</t>
  </si>
  <si>
    <t>18 KULTURA, ŠPORT IN NEVLADNE ORGANIZACIJE</t>
  </si>
  <si>
    <t>1802 Ohranjanje kulturne dediščine</t>
  </si>
  <si>
    <t>18029001 Nepremična kulturna dediščina</t>
  </si>
  <si>
    <t xml:space="preserve">GM - Vila Bartolomei </t>
  </si>
  <si>
    <t>1803 Programi v kulturi</t>
  </si>
  <si>
    <t>Prenova Kulturnega doma Nova Gorica</t>
  </si>
  <si>
    <t>1805 Šport in prostočasne aktivnosti</t>
  </si>
  <si>
    <t>18059001 Programi športa</t>
  </si>
  <si>
    <t>Športna dvorana Prvačina</t>
  </si>
  <si>
    <t>Nadstrešnica tribun v Novi Gorici</t>
  </si>
  <si>
    <t>Prenova balona v Športnem parku</t>
  </si>
  <si>
    <t>Dokončanje smučišča na Lokvah</t>
  </si>
  <si>
    <t>Metališče za kladivo</t>
  </si>
  <si>
    <t>18059002 Programi za mladino</t>
  </si>
  <si>
    <t>MOSTOVNA</t>
  </si>
  <si>
    <t>19 IZOBRAŽEVANJE</t>
  </si>
  <si>
    <t>1902 Varstvo in vzgoja predšolskih otrok</t>
  </si>
  <si>
    <t>19029001 Vrtci</t>
  </si>
  <si>
    <t>Vrtec Kekec-dokončanje prenove</t>
  </si>
  <si>
    <t xml:space="preserve">Prenova vrtca v Prvačini </t>
  </si>
  <si>
    <t>1903 Primarno in sekundarno izobraževanje</t>
  </si>
  <si>
    <t>19039001 Osnovno šolstvo</t>
  </si>
  <si>
    <t>Športna dvorana v Novi Gorici</t>
  </si>
  <si>
    <t>Osnova šola - podružnica Ledine</t>
  </si>
  <si>
    <t>Prizidek OŠ F.Erjavca -glasbena učilnica</t>
  </si>
  <si>
    <t>OŠ Solkan-zamenjava strešne kritine</t>
  </si>
  <si>
    <t>OŠ Branik-zamenjava strešne kr.</t>
  </si>
  <si>
    <t>19039002 Glasbeno šolstvo</t>
  </si>
  <si>
    <t>Glasbena šola Nova Gorica</t>
  </si>
  <si>
    <t>1904 Terciarno izobraževanje</t>
  </si>
  <si>
    <t>19049002 Visokošolsko izobraževanje</t>
  </si>
  <si>
    <t>Stroški nakupa stavbe za Univerzo (Primex)</t>
  </si>
  <si>
    <t>Visokošolski polikampus v Novi Gorici</t>
  </si>
  <si>
    <t>20 SOCIALNO VARSTVO</t>
  </si>
  <si>
    <t>2004 Izvajanje programov socialnega varstva</t>
  </si>
  <si>
    <t>20049002 Socialno varstvo invalidov</t>
  </si>
  <si>
    <t>VDC - bivalne enote</t>
  </si>
  <si>
    <t>1104 Gozdarstvo</t>
  </si>
  <si>
    <t>13039001Investicijsko vzdrževanje in gradnja javne železniške infrastrukture</t>
  </si>
  <si>
    <t>1303 Železniški promet in infrastruktura</t>
  </si>
  <si>
    <t>OŠ Dornberk - sanacija stavbe</t>
  </si>
  <si>
    <t>07   INFRASTRUKTURA</t>
  </si>
  <si>
    <t>10   DRUŽBENE DEJAVNOSTI</t>
  </si>
  <si>
    <t>06 LOKALNA SAMOUPRAVA</t>
  </si>
  <si>
    <t xml:space="preserve">0602 Soﬁnanciranje dejavnosti občin, ožjih delov občin in zvez občin </t>
  </si>
  <si>
    <t>06029001 Delovanje ožjih delov občin</t>
  </si>
  <si>
    <t>Investicije v kulturne domove po KS</t>
  </si>
  <si>
    <t>07 OBRAMBA IN UKREPI OB IZREDNIH DOGODKIH</t>
  </si>
  <si>
    <t>0703 Civilna zaščita in protipožarna varnost</t>
  </si>
  <si>
    <t>07039001 Usposabljanje in delovanje sistema za posredovanje ob izrednih dogodkih</t>
  </si>
  <si>
    <t>Štabno terensko vozilo</t>
  </si>
  <si>
    <t>Ureditev skladiščnih prostorov CZ</t>
  </si>
  <si>
    <t>07039002 Protipožarna varnost</t>
  </si>
  <si>
    <t>Tehnično vozilo z dvigalom</t>
  </si>
  <si>
    <t>Kombinirano gasilsko vozilo</t>
  </si>
  <si>
    <t>vozilo za nevarne snovi</t>
  </si>
  <si>
    <t>01 MESTNI SVET</t>
  </si>
  <si>
    <t>0402 Informacija uprave</t>
  </si>
  <si>
    <t>04029001 Informacijska infrastruktura</t>
  </si>
  <si>
    <t>Nakup računalnikov svetnikom</t>
  </si>
  <si>
    <t>04 SKUPNE ADMINISTRATIVNE SLUŽBE IN SPLOŠ. JAVNE STORITVE</t>
  </si>
  <si>
    <t xml:space="preserve">Nakup računalnikov </t>
  </si>
  <si>
    <t>04029002 Elektronske storitve</t>
  </si>
  <si>
    <t>Elektronske storitve in tekoče vzdrževanje program.opreme</t>
  </si>
  <si>
    <t>0403 Druge skupne administrativen službe</t>
  </si>
  <si>
    <t>04039003 Razpolaganej in upravljanje z občinskim premoženjem</t>
  </si>
  <si>
    <t xml:space="preserve">Ureditev ogrevanja in hlajenja </t>
  </si>
  <si>
    <t>Obnova strehe</t>
  </si>
  <si>
    <t>Ureditev dvorane za potrebe MS</t>
  </si>
  <si>
    <t>Odstranjevanje ovir za invalide v stavbi MONG</t>
  </si>
  <si>
    <t>06  SPLOŠNE ZADEVE</t>
  </si>
  <si>
    <t>04  KABINET ŽUPANA</t>
  </si>
  <si>
    <t>01  MESTNI SVET</t>
  </si>
  <si>
    <t>0402 Informatizacija uprave</t>
  </si>
  <si>
    <t>Odstranjevanje arhitektonskih ovir</t>
  </si>
  <si>
    <t>09   GOSPODARSTVO IN RAZVOJ</t>
  </si>
  <si>
    <t>Mladinski hotel</t>
  </si>
  <si>
    <t>Parcelacija, ureditev lastništva in rekonstrukcija poti v Lokovcu</t>
  </si>
  <si>
    <t>Ureditev ceste Sv. Gora - Grgar</t>
  </si>
  <si>
    <t>Vodovod Voglarji</t>
  </si>
  <si>
    <t>v EURO</t>
  </si>
  <si>
    <t>SKUPAJ  v EURO</t>
  </si>
  <si>
    <t>Hitro tehnično vozilo za prometne nesreče</t>
  </si>
  <si>
    <t>Dostopna cesta do odlagališča odpadkov</t>
  </si>
  <si>
    <t>Vodovod križišče Hrast</t>
  </si>
  <si>
    <t>18039005 Drugi programi v kulturi</t>
  </si>
  <si>
    <t>Izgradnja Amfiteatra SNG Nova Gorica</t>
  </si>
  <si>
    <t>Nakup zemljišč za MOSTOVNO</t>
  </si>
  <si>
    <t>Razširitev odlagalnega polja</t>
  </si>
  <si>
    <t>Vodovod v cesti IX. Korpusa v Solkanu</t>
  </si>
</sst>
</file>

<file path=xl/styles.xml><?xml version="1.0" encoding="utf-8"?>
<styleSheet xmlns="http://schemas.openxmlformats.org/spreadsheetml/2006/main">
  <numFmts count="15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0.0"/>
    <numFmt numFmtId="165" formatCode="00"/>
    <numFmt numFmtId="166" formatCode="0.000"/>
    <numFmt numFmtId="167" formatCode="0.0000"/>
    <numFmt numFmtId="168" formatCode="0.00000"/>
    <numFmt numFmtId="169" formatCode="#,##0.0"/>
    <numFmt numFmtId="170" formatCode="[$-F800]dddd\,\ mmmm\ dd\,\ yyyy"/>
  </numFmts>
  <fonts count="33">
    <font>
      <sz val="10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i/>
      <sz val="10"/>
      <name val="Arial CE"/>
      <family val="0"/>
    </font>
    <font>
      <sz val="8"/>
      <name val="Arial CE"/>
      <family val="0"/>
    </font>
    <font>
      <b/>
      <u val="single"/>
      <sz val="10"/>
      <name val="Arial CE"/>
      <family val="0"/>
    </font>
    <font>
      <b/>
      <i/>
      <sz val="10"/>
      <name val="Arial CE"/>
      <family val="0"/>
    </font>
    <font>
      <u val="single"/>
      <sz val="10"/>
      <name val="Arial CE"/>
      <family val="0"/>
    </font>
    <font>
      <sz val="9"/>
      <name val="Arial CE"/>
      <family val="0"/>
    </font>
    <font>
      <b/>
      <sz val="10"/>
      <color indexed="12"/>
      <name val="Arial CE"/>
      <family val="0"/>
    </font>
    <font>
      <i/>
      <sz val="10"/>
      <color indexed="12"/>
      <name val="Arial CE"/>
      <family val="0"/>
    </font>
    <font>
      <b/>
      <u val="single"/>
      <sz val="10"/>
      <color indexed="12"/>
      <name val="Arial CE"/>
      <family val="0"/>
    </font>
    <font>
      <b/>
      <i/>
      <sz val="10"/>
      <color indexed="12"/>
      <name val="Arial CE"/>
      <family val="0"/>
    </font>
    <font>
      <sz val="10"/>
      <name val="Arial"/>
      <family val="0"/>
    </font>
    <font>
      <b/>
      <sz val="10"/>
      <color indexed="53"/>
      <name val="Arial CE"/>
      <family val="0"/>
    </font>
    <font>
      <i/>
      <sz val="10"/>
      <color indexed="53"/>
      <name val="Arial CE"/>
      <family val="0"/>
    </font>
    <font>
      <b/>
      <i/>
      <sz val="10"/>
      <color indexed="53"/>
      <name val="Arial CE"/>
      <family val="0"/>
    </font>
    <font>
      <sz val="10"/>
      <color indexed="53"/>
      <name val="Arial CE"/>
      <family val="0"/>
    </font>
    <font>
      <b/>
      <i/>
      <u val="single"/>
      <sz val="10"/>
      <name val="Arial CE"/>
      <family val="0"/>
    </font>
    <font>
      <i/>
      <u val="single"/>
      <sz val="10"/>
      <name val="Arial CE"/>
      <family val="0"/>
    </font>
    <font>
      <b/>
      <i/>
      <u val="single"/>
      <sz val="10"/>
      <color indexed="12"/>
      <name val="Arial CE"/>
      <family val="0"/>
    </font>
    <font>
      <b/>
      <sz val="14"/>
      <name val="Arial CE"/>
      <family val="0"/>
    </font>
    <font>
      <sz val="14"/>
      <name val="Arial CE"/>
      <family val="0"/>
    </font>
    <font>
      <b/>
      <sz val="14"/>
      <color indexed="12"/>
      <name val="Arial CE"/>
      <family val="0"/>
    </font>
    <font>
      <sz val="9"/>
      <color indexed="12"/>
      <name val="Arial CE"/>
      <family val="0"/>
    </font>
    <font>
      <u val="single"/>
      <sz val="9"/>
      <name val="Arial CE"/>
      <family val="0"/>
    </font>
    <font>
      <u val="single"/>
      <sz val="9"/>
      <color indexed="12"/>
      <name val="Arial CE"/>
      <family val="0"/>
    </font>
    <font>
      <b/>
      <sz val="13"/>
      <color indexed="8"/>
      <name val="Arial CE"/>
      <family val="0"/>
    </font>
    <font>
      <b/>
      <sz val="13"/>
      <name val="Arial CE"/>
      <family val="0"/>
    </font>
    <font>
      <b/>
      <sz val="13"/>
      <color indexed="12"/>
      <name val="Arial CE"/>
      <family val="0"/>
    </font>
    <font>
      <sz val="10"/>
      <color indexed="12"/>
      <name val="Arial CE"/>
      <family val="0"/>
    </font>
    <font>
      <b/>
      <i/>
      <sz val="9"/>
      <name val="Arial CE"/>
      <family val="0"/>
    </font>
    <font>
      <b/>
      <i/>
      <sz val="9"/>
      <color indexed="12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ck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dashed"/>
      <bottom style="dashed"/>
    </border>
    <border>
      <left style="thick"/>
      <right>
        <color indexed="63"/>
      </right>
      <top style="dashed"/>
      <bottom style="thick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 style="thin"/>
      <top style="dashed"/>
      <bottom style="thick"/>
    </border>
    <border>
      <left>
        <color indexed="63"/>
      </left>
      <right>
        <color indexed="63"/>
      </right>
      <top style="thick"/>
      <bottom style="dashed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dashed"/>
      <top style="thick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ck"/>
      <right>
        <color indexed="63"/>
      </right>
      <top style="dotted"/>
      <bottom style="dotted"/>
    </border>
    <border>
      <left style="thin"/>
      <right style="thick"/>
      <top style="thick"/>
      <bottom style="dashed"/>
    </border>
    <border>
      <left style="thin"/>
      <right style="thin"/>
      <top style="dotted"/>
      <bottom style="dash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ck"/>
      <right>
        <color indexed="63"/>
      </right>
      <top style="dotted"/>
      <bottom style="dashed"/>
    </border>
    <border>
      <left>
        <color indexed="63"/>
      </left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dashed"/>
      <right style="dashed"/>
      <top style="dotted"/>
      <bottom style="dashed"/>
    </border>
    <border>
      <left style="thin"/>
      <right style="dotted"/>
      <top style="thick"/>
      <bottom style="dashed"/>
    </border>
    <border>
      <left>
        <color indexed="63"/>
      </left>
      <right style="dashed"/>
      <top style="thick"/>
      <bottom style="dashed"/>
    </border>
    <border>
      <left>
        <color indexed="63"/>
      </left>
      <right style="thick"/>
      <top style="thick"/>
      <bottom style="dashed"/>
    </border>
    <border>
      <left style="thin"/>
      <right style="dotted"/>
      <top style="dashed"/>
      <bottom style="dashed"/>
    </border>
    <border>
      <left>
        <color indexed="63"/>
      </left>
      <right style="thick"/>
      <top style="dashed"/>
      <bottom style="dashed"/>
    </border>
    <border>
      <left style="thin"/>
      <right style="dotted"/>
      <top style="dashed"/>
      <bottom style="thick"/>
    </border>
    <border>
      <left>
        <color indexed="63"/>
      </left>
      <right style="thick"/>
      <top style="dashed"/>
      <bottom style="thick"/>
    </border>
    <border>
      <left>
        <color indexed="63"/>
      </left>
      <right style="dashed"/>
      <top style="dashed"/>
      <bottom style="dashed"/>
    </border>
    <border>
      <left style="thin"/>
      <right style="dotted"/>
      <top style="thick"/>
      <bottom style="dotted"/>
    </border>
    <border>
      <left>
        <color indexed="63"/>
      </left>
      <right style="thin"/>
      <top style="thick"/>
      <bottom style="dotted"/>
    </border>
    <border>
      <left>
        <color indexed="63"/>
      </left>
      <right style="thick"/>
      <top style="thick"/>
      <bottom style="dotted"/>
    </border>
    <border>
      <left style="thin"/>
      <right style="dotted"/>
      <top style="dotted"/>
      <bottom style="dashed"/>
    </border>
    <border>
      <left>
        <color indexed="63"/>
      </left>
      <right style="thick"/>
      <top style="dotted"/>
      <bottom style="dashed"/>
    </border>
    <border>
      <left>
        <color indexed="63"/>
      </left>
      <right style="dashed"/>
      <top style="thick"/>
      <bottom style="dotted"/>
    </border>
    <border>
      <left style="thin"/>
      <right style="dotted"/>
      <top style="dotted"/>
      <bottom style="dotted"/>
    </border>
    <border>
      <left>
        <color indexed="63"/>
      </left>
      <right style="dashed"/>
      <top style="dotted"/>
      <bottom style="dotted"/>
    </border>
    <border>
      <left>
        <color indexed="63"/>
      </left>
      <right style="thick"/>
      <top style="dotted"/>
      <bottom style="dotted"/>
    </border>
    <border>
      <left style="thin"/>
      <right style="dotted"/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ck"/>
      <top style="thin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dotted"/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 style="dashed"/>
      <right style="dashed"/>
      <top style="dashed"/>
      <bottom style="dotted"/>
    </border>
    <border>
      <left style="dotted"/>
      <right style="thin"/>
      <top style="dashed"/>
      <bottom style="dashed"/>
    </border>
    <border>
      <left style="dotted"/>
      <right style="thick"/>
      <top style="dashed"/>
      <bottom style="dashed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dotted"/>
      <top style="dashed"/>
      <bottom style="dotted"/>
    </border>
    <border>
      <left>
        <color indexed="63"/>
      </left>
      <right style="thin"/>
      <top style="dashed"/>
      <bottom style="dotted"/>
    </border>
    <border>
      <left>
        <color indexed="63"/>
      </left>
      <right style="thick"/>
      <top style="dashed"/>
      <bottom style="dotted"/>
    </border>
    <border>
      <left style="thick"/>
      <right>
        <color indexed="63"/>
      </right>
      <top style="thick"/>
      <bottom style="dashed"/>
    </border>
    <border>
      <left style="thick"/>
      <right style="thin"/>
      <top style="thick"/>
      <bottom style="dotted"/>
    </border>
    <border>
      <left style="thin"/>
      <right style="thin"/>
      <top style="thick"/>
      <bottom style="dotted"/>
    </border>
    <border>
      <left style="thick"/>
      <right>
        <color indexed="63"/>
      </right>
      <top style="thick"/>
      <bottom style="dotted"/>
    </border>
    <border>
      <left>
        <color indexed="63"/>
      </left>
      <right>
        <color indexed="63"/>
      </right>
      <top style="thick"/>
      <bottom style="dotted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dashed"/>
      <top style="thick"/>
      <bottom style="thin"/>
    </border>
    <border>
      <left style="dashed"/>
      <right style="thin"/>
      <top style="thick"/>
      <bottom style="thin"/>
    </border>
    <border>
      <left style="dashed"/>
      <right style="thick"/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1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69" fontId="0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69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169" fontId="9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18" fillId="0" borderId="1" xfId="0" applyFont="1" applyFill="1" applyBorder="1" applyAlignment="1">
      <alignment horizontal="left"/>
    </xf>
    <xf numFmtId="0" fontId="18" fillId="0" borderId="2" xfId="0" applyFont="1" applyBorder="1" applyAlignment="1">
      <alignment horizontal="left"/>
    </xf>
    <xf numFmtId="0" fontId="1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2" xfId="0" applyFont="1" applyFill="1" applyBorder="1" applyAlignment="1">
      <alignment/>
    </xf>
    <xf numFmtId="0" fontId="13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left"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69" fontId="2" fillId="0" borderId="0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2" fillId="0" borderId="4" xfId="0" applyFont="1" applyFill="1" applyBorder="1" applyAlignment="1">
      <alignment vertical="center"/>
    </xf>
    <xf numFmtId="169" fontId="11" fillId="0" borderId="0" xfId="0" applyNumberFormat="1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169" fontId="6" fillId="0" borderId="0" xfId="0" applyNumberFormat="1" applyFont="1" applyFill="1" applyBorder="1" applyAlignment="1">
      <alignment horizontal="center"/>
    </xf>
    <xf numFmtId="169" fontId="12" fillId="0" borderId="0" xfId="0" applyNumberFormat="1" applyFont="1" applyFill="1" applyBorder="1" applyAlignment="1">
      <alignment horizontal="center"/>
    </xf>
    <xf numFmtId="169" fontId="0" fillId="0" borderId="0" xfId="0" applyNumberFormat="1" applyFont="1" applyFill="1" applyBorder="1" applyAlignment="1">
      <alignment horizontal="center"/>
    </xf>
    <xf numFmtId="169" fontId="7" fillId="0" borderId="0" xfId="0" applyNumberFormat="1" applyFont="1" applyFill="1" applyBorder="1" applyAlignment="1">
      <alignment horizontal="center"/>
    </xf>
    <xf numFmtId="169" fontId="5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9" fontId="17" fillId="0" borderId="0" xfId="0" applyNumberFormat="1" applyFont="1" applyFill="1" applyBorder="1" applyAlignment="1">
      <alignment horizontal="center"/>
    </xf>
    <xf numFmtId="169" fontId="0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69" fontId="14" fillId="0" borderId="0" xfId="0" applyNumberFormat="1" applyFont="1" applyFill="1" applyBorder="1" applyAlignment="1">
      <alignment horizontal="center"/>
    </xf>
    <xf numFmtId="169" fontId="15" fillId="0" borderId="0" xfId="0" applyNumberFormat="1" applyFont="1" applyFill="1" applyBorder="1" applyAlignment="1">
      <alignment horizontal="center"/>
    </xf>
    <xf numFmtId="169" fontId="16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69" fontId="0" fillId="0" borderId="0" xfId="0" applyNumberFormat="1" applyFill="1" applyBorder="1" applyAlignment="1">
      <alignment horizontal="center"/>
    </xf>
    <xf numFmtId="169" fontId="10" fillId="0" borderId="0" xfId="0" applyNumberFormat="1" applyFont="1" applyFill="1" applyBorder="1" applyAlignment="1">
      <alignment horizontal="center"/>
    </xf>
    <xf numFmtId="0" fontId="18" fillId="0" borderId="3" xfId="0" applyFont="1" applyFill="1" applyBorder="1" applyAlignment="1">
      <alignment/>
    </xf>
    <xf numFmtId="0" fontId="18" fillId="0" borderId="1" xfId="0" applyFont="1" applyFill="1" applyBorder="1" applyAlignment="1">
      <alignment/>
    </xf>
    <xf numFmtId="169" fontId="19" fillId="0" borderId="0" xfId="0" applyNumberFormat="1" applyFont="1" applyFill="1" applyBorder="1" applyAlignment="1">
      <alignment horizontal="center"/>
    </xf>
    <xf numFmtId="169" fontId="18" fillId="0" borderId="0" xfId="0" applyNumberFormat="1" applyFont="1" applyFill="1" applyBorder="1" applyAlignment="1">
      <alignment horizontal="center"/>
    </xf>
    <xf numFmtId="169" fontId="20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2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7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 quotePrefix="1">
      <alignment horizontal="center"/>
    </xf>
    <xf numFmtId="0" fontId="0" fillId="0" borderId="10" xfId="0" applyFont="1" applyFill="1" applyBorder="1" applyAlignment="1">
      <alignment horizontal="left"/>
    </xf>
    <xf numFmtId="169" fontId="21" fillId="0" borderId="0" xfId="0" applyNumberFormat="1" applyFont="1" applyFill="1" applyBorder="1" applyAlignment="1">
      <alignment horizontal="center"/>
    </xf>
    <xf numFmtId="169" fontId="23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Fill="1" applyBorder="1" applyAlignment="1">
      <alignment/>
    </xf>
    <xf numFmtId="0" fontId="22" fillId="0" borderId="12" xfId="0" applyFont="1" applyBorder="1" applyAlignment="1">
      <alignment horizontal="center" vertical="center"/>
    </xf>
    <xf numFmtId="169" fontId="8" fillId="0" borderId="0" xfId="0" applyNumberFormat="1" applyFont="1" applyFill="1" applyBorder="1" applyAlignment="1">
      <alignment horizontal="center"/>
    </xf>
    <xf numFmtId="169" fontId="24" fillId="0" borderId="0" xfId="0" applyNumberFormat="1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169" fontId="28" fillId="0" borderId="0" xfId="0" applyNumberFormat="1" applyFont="1" applyFill="1" applyBorder="1" applyAlignment="1">
      <alignment horizontal="center"/>
    </xf>
    <xf numFmtId="169" fontId="29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4" fontId="28" fillId="0" borderId="15" xfId="0" applyNumberFormat="1" applyFont="1" applyFill="1" applyBorder="1" applyAlignment="1" quotePrefix="1">
      <alignment horizontal="center" vertical="center"/>
    </xf>
    <xf numFmtId="0" fontId="21" fillId="0" borderId="12" xfId="0" applyFont="1" applyFill="1" applyBorder="1" applyAlignment="1" quotePrefix="1">
      <alignment horizontal="center" vertical="center"/>
    </xf>
    <xf numFmtId="4" fontId="28" fillId="0" borderId="12" xfId="0" applyNumberFormat="1" applyFont="1" applyFill="1" applyBorder="1" applyAlignment="1" quotePrefix="1">
      <alignment horizontal="center" vertical="center"/>
    </xf>
    <xf numFmtId="0" fontId="1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0" fillId="0" borderId="10" xfId="0" applyFont="1" applyBorder="1" applyAlignment="1">
      <alignment/>
    </xf>
    <xf numFmtId="4" fontId="29" fillId="0" borderId="15" xfId="0" applyNumberFormat="1" applyFont="1" applyFill="1" applyBorder="1" applyAlignment="1" quotePrefix="1">
      <alignment horizontal="center" vertical="center"/>
    </xf>
    <xf numFmtId="4" fontId="29" fillId="0" borderId="12" xfId="0" applyNumberFormat="1" applyFont="1" applyFill="1" applyBorder="1" applyAlignment="1" quotePrefix="1">
      <alignment horizontal="center" vertical="center"/>
    </xf>
    <xf numFmtId="169" fontId="30" fillId="0" borderId="0" xfId="0" applyNumberFormat="1" applyFont="1" applyFill="1" applyBorder="1" applyAlignment="1">
      <alignment horizontal="center"/>
    </xf>
    <xf numFmtId="4" fontId="29" fillId="0" borderId="19" xfId="0" applyNumberFormat="1" applyFont="1" applyFill="1" applyBorder="1" applyAlignment="1" quotePrefix="1">
      <alignment horizontal="center" vertical="center"/>
    </xf>
    <xf numFmtId="0" fontId="18" fillId="0" borderId="20" xfId="0" applyFont="1" applyBorder="1" applyAlignment="1">
      <alignment horizontal="left"/>
    </xf>
    <xf numFmtId="0" fontId="6" fillId="0" borderId="18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21" xfId="0" applyFont="1" applyFill="1" applyBorder="1" applyAlignment="1">
      <alignment/>
    </xf>
    <xf numFmtId="0" fontId="18" fillId="0" borderId="21" xfId="0" applyFont="1" applyFill="1" applyBorder="1" applyAlignment="1">
      <alignment horizontal="left"/>
    </xf>
    <xf numFmtId="0" fontId="18" fillId="0" borderId="22" xfId="0" applyFont="1" applyBorder="1" applyAlignment="1">
      <alignment horizontal="left"/>
    </xf>
    <xf numFmtId="0" fontId="1" fillId="0" borderId="23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Font="1" applyBorder="1" applyAlignment="1">
      <alignment/>
    </xf>
    <xf numFmtId="169" fontId="31" fillId="0" borderId="0" xfId="0" applyNumberFormat="1" applyFont="1" applyFill="1" applyBorder="1" applyAlignment="1">
      <alignment horizontal="center"/>
    </xf>
    <xf numFmtId="169" fontId="32" fillId="0" borderId="0" xfId="0" applyNumberFormat="1" applyFont="1" applyFill="1" applyBorder="1" applyAlignment="1">
      <alignment horizontal="center"/>
    </xf>
    <xf numFmtId="0" fontId="18" fillId="0" borderId="23" xfId="0" applyFont="1" applyFill="1" applyBorder="1" applyAlignment="1">
      <alignment/>
    </xf>
    <xf numFmtId="0" fontId="18" fillId="0" borderId="25" xfId="0" applyFont="1" applyFill="1" applyBorder="1" applyAlignment="1">
      <alignment horizontal="left"/>
    </xf>
    <xf numFmtId="0" fontId="18" fillId="0" borderId="26" xfId="0" applyFont="1" applyFill="1" applyBorder="1" applyAlignment="1">
      <alignment/>
    </xf>
    <xf numFmtId="3" fontId="21" fillId="0" borderId="27" xfId="0" applyNumberFormat="1" applyFont="1" applyFill="1" applyBorder="1" applyAlignment="1" quotePrefix="1">
      <alignment horizontal="center" vertical="center"/>
    </xf>
    <xf numFmtId="3" fontId="23" fillId="0" borderId="28" xfId="0" applyNumberFormat="1" applyFont="1" applyFill="1" applyBorder="1" applyAlignment="1" quotePrefix="1">
      <alignment horizontal="center" vertical="center"/>
    </xf>
    <xf numFmtId="3" fontId="23" fillId="0" borderId="29" xfId="0" applyNumberFormat="1" applyFont="1" applyFill="1" applyBorder="1" applyAlignment="1" quotePrefix="1">
      <alignment horizontal="center" vertical="center"/>
    </xf>
    <xf numFmtId="3" fontId="25" fillId="0" borderId="30" xfId="0" applyNumberFormat="1" applyFont="1" applyFill="1" applyBorder="1" applyAlignment="1">
      <alignment horizontal="center"/>
    </xf>
    <xf numFmtId="3" fontId="26" fillId="0" borderId="2" xfId="0" applyNumberFormat="1" applyFont="1" applyFill="1" applyBorder="1" applyAlignment="1">
      <alignment horizontal="center"/>
    </xf>
    <xf numFmtId="3" fontId="26" fillId="0" borderId="31" xfId="0" applyNumberFormat="1" applyFont="1" applyFill="1" applyBorder="1" applyAlignment="1">
      <alignment horizontal="center"/>
    </xf>
    <xf numFmtId="3" fontId="8" fillId="0" borderId="32" xfId="0" applyNumberFormat="1" applyFont="1" applyFill="1" applyBorder="1" applyAlignment="1">
      <alignment horizontal="center"/>
    </xf>
    <xf numFmtId="3" fontId="24" fillId="0" borderId="11" xfId="0" applyNumberFormat="1" applyFont="1" applyFill="1" applyBorder="1" applyAlignment="1">
      <alignment horizontal="center"/>
    </xf>
    <xf numFmtId="3" fontId="24" fillId="0" borderId="33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3" fontId="28" fillId="0" borderId="27" xfId="0" applyNumberFormat="1" applyFont="1" applyFill="1" applyBorder="1" applyAlignment="1" quotePrefix="1">
      <alignment horizontal="center" vertical="center"/>
    </xf>
    <xf numFmtId="3" fontId="29" fillId="0" borderId="28" xfId="0" applyNumberFormat="1" applyFont="1" applyFill="1" applyBorder="1" applyAlignment="1" quotePrefix="1">
      <alignment horizontal="center" vertical="center"/>
    </xf>
    <xf numFmtId="3" fontId="29" fillId="0" borderId="29" xfId="0" applyNumberFormat="1" applyFont="1" applyFill="1" applyBorder="1" applyAlignment="1" quotePrefix="1">
      <alignment horizontal="center" vertical="center"/>
    </xf>
    <xf numFmtId="3" fontId="8" fillId="0" borderId="30" xfId="0" applyNumberFormat="1" applyFont="1" applyFill="1" applyBorder="1" applyAlignment="1">
      <alignment horizontal="center"/>
    </xf>
    <xf numFmtId="3" fontId="24" fillId="0" borderId="2" xfId="0" applyNumberFormat="1" applyFont="1" applyFill="1" applyBorder="1" applyAlignment="1">
      <alignment horizontal="center"/>
    </xf>
    <xf numFmtId="3" fontId="24" fillId="0" borderId="31" xfId="0" applyNumberFormat="1" applyFont="1" applyFill="1" applyBorder="1" applyAlignment="1">
      <alignment horizontal="center"/>
    </xf>
    <xf numFmtId="3" fontId="26" fillId="0" borderId="34" xfId="0" applyNumberFormat="1" applyFont="1" applyFill="1" applyBorder="1" applyAlignment="1">
      <alignment horizontal="center"/>
    </xf>
    <xf numFmtId="3" fontId="24" fillId="0" borderId="30" xfId="0" applyNumberFormat="1" applyFont="1" applyFill="1" applyBorder="1" applyAlignment="1">
      <alignment horizontal="center"/>
    </xf>
    <xf numFmtId="3" fontId="28" fillId="0" borderId="35" xfId="0" applyNumberFormat="1" applyFont="1" applyFill="1" applyBorder="1" applyAlignment="1" quotePrefix="1">
      <alignment horizontal="center" vertical="center"/>
    </xf>
    <xf numFmtId="3" fontId="29" fillId="0" borderId="36" xfId="0" applyNumberFormat="1" applyFont="1" applyFill="1" applyBorder="1" applyAlignment="1" quotePrefix="1">
      <alignment horizontal="center" vertical="center"/>
    </xf>
    <xf numFmtId="3" fontId="29" fillId="0" borderId="37" xfId="0" applyNumberFormat="1" applyFont="1" applyFill="1" applyBorder="1" applyAlignment="1" quotePrefix="1">
      <alignment horizontal="center" vertical="center"/>
    </xf>
    <xf numFmtId="3" fontId="25" fillId="0" borderId="38" xfId="0" applyNumberFormat="1" applyFont="1" applyFill="1" applyBorder="1" applyAlignment="1">
      <alignment horizontal="center"/>
    </xf>
    <xf numFmtId="3" fontId="26" fillId="0" borderId="25" xfId="0" applyNumberFormat="1" applyFont="1" applyFill="1" applyBorder="1" applyAlignment="1">
      <alignment horizontal="center"/>
    </xf>
    <xf numFmtId="3" fontId="26" fillId="0" borderId="39" xfId="0" applyNumberFormat="1" applyFont="1" applyFill="1" applyBorder="1" applyAlignment="1">
      <alignment horizontal="center"/>
    </xf>
    <xf numFmtId="3" fontId="29" fillId="0" borderId="40" xfId="0" applyNumberFormat="1" applyFont="1" applyFill="1" applyBorder="1" applyAlignment="1" quotePrefix="1">
      <alignment horizontal="center" vertical="center"/>
    </xf>
    <xf numFmtId="3" fontId="25" fillId="0" borderId="41" xfId="0" applyNumberFormat="1" applyFont="1" applyFill="1" applyBorder="1" applyAlignment="1">
      <alignment horizontal="center"/>
    </xf>
    <xf numFmtId="3" fontId="26" fillId="0" borderId="42" xfId="0" applyNumberFormat="1" applyFont="1" applyFill="1" applyBorder="1" applyAlignment="1">
      <alignment horizontal="center"/>
    </xf>
    <xf numFmtId="3" fontId="26" fillId="0" borderId="43" xfId="0" applyNumberFormat="1" applyFont="1" applyFill="1" applyBorder="1" applyAlignment="1">
      <alignment horizontal="center"/>
    </xf>
    <xf numFmtId="3" fontId="8" fillId="0" borderId="38" xfId="0" applyNumberFormat="1" applyFont="1" applyFill="1" applyBorder="1" applyAlignment="1">
      <alignment horizontal="center"/>
    </xf>
    <xf numFmtId="3" fontId="24" fillId="0" borderId="25" xfId="0" applyNumberFormat="1" applyFont="1" applyFill="1" applyBorder="1" applyAlignment="1">
      <alignment horizontal="center"/>
    </xf>
    <xf numFmtId="3" fontId="24" fillId="0" borderId="39" xfId="0" applyNumberFormat="1" applyFont="1" applyFill="1" applyBorder="1" applyAlignment="1">
      <alignment horizontal="center"/>
    </xf>
    <xf numFmtId="3" fontId="8" fillId="0" borderId="44" xfId="0" applyNumberFormat="1" applyFont="1" applyFill="1" applyBorder="1" applyAlignment="1">
      <alignment horizontal="center"/>
    </xf>
    <xf numFmtId="3" fontId="24" fillId="0" borderId="17" xfId="0" applyNumberFormat="1" applyFont="1" applyFill="1" applyBorder="1" applyAlignment="1">
      <alignment horizontal="center"/>
    </xf>
    <xf numFmtId="3" fontId="24" fillId="0" borderId="45" xfId="0" applyNumberFormat="1" applyFont="1" applyFill="1" applyBorder="1" applyAlignment="1">
      <alignment horizontal="center"/>
    </xf>
    <xf numFmtId="3" fontId="8" fillId="0" borderId="0" xfId="0" applyNumberFormat="1" applyFont="1" applyBorder="1" applyAlignment="1">
      <alignment/>
    </xf>
    <xf numFmtId="3" fontId="24" fillId="0" borderId="0" xfId="0" applyNumberFormat="1" applyFont="1" applyBorder="1" applyAlignment="1">
      <alignment/>
    </xf>
    <xf numFmtId="3" fontId="27" fillId="0" borderId="14" xfId="0" applyNumberFormat="1" applyFont="1" applyFill="1" applyBorder="1" applyAlignment="1">
      <alignment horizontal="center" vertical="center"/>
    </xf>
    <xf numFmtId="3" fontId="29" fillId="0" borderId="14" xfId="0" applyNumberFormat="1" applyFont="1" applyFill="1" applyBorder="1" applyAlignment="1">
      <alignment horizontal="center" vertical="center"/>
    </xf>
    <xf numFmtId="3" fontId="29" fillId="0" borderId="46" xfId="0" applyNumberFormat="1" applyFont="1" applyFill="1" applyBorder="1" applyAlignment="1">
      <alignment horizontal="center" vertical="center"/>
    </xf>
    <xf numFmtId="3" fontId="31" fillId="0" borderId="0" xfId="0" applyNumberFormat="1" applyFont="1" applyFill="1" applyBorder="1" applyAlignment="1">
      <alignment horizontal="center"/>
    </xf>
    <xf numFmtId="3" fontId="32" fillId="0" borderId="0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vertical="center"/>
    </xf>
    <xf numFmtId="3" fontId="24" fillId="2" borderId="31" xfId="0" applyNumberFormat="1" applyFont="1" applyFill="1" applyBorder="1" applyAlignment="1">
      <alignment horizontal="center"/>
    </xf>
    <xf numFmtId="3" fontId="24" fillId="3" borderId="3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8" xfId="0" applyFont="1" applyFill="1" applyBorder="1" applyAlignment="1">
      <alignment horizontal="center"/>
    </xf>
    <xf numFmtId="3" fontId="8" fillId="2" borderId="30" xfId="0" applyNumberFormat="1" applyFont="1" applyFill="1" applyBorder="1" applyAlignment="1">
      <alignment horizontal="center"/>
    </xf>
    <xf numFmtId="3" fontId="24" fillId="2" borderId="2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2" borderId="8" xfId="0" applyFont="1" applyFill="1" applyBorder="1" applyAlignment="1">
      <alignment horizontal="center"/>
    </xf>
    <xf numFmtId="3" fontId="24" fillId="2" borderId="34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2" borderId="8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3" fontId="24" fillId="2" borderId="30" xfId="0" applyNumberFormat="1" applyFont="1" applyFill="1" applyBorder="1" applyAlignment="1">
      <alignment horizontal="center"/>
    </xf>
    <xf numFmtId="0" fontId="1" fillId="2" borderId="47" xfId="0" applyFont="1" applyFill="1" applyBorder="1" applyAlignment="1">
      <alignment/>
    </xf>
    <xf numFmtId="0" fontId="1" fillId="2" borderId="48" xfId="0" applyFont="1" applyFill="1" applyBorder="1" applyAlignment="1">
      <alignment/>
    </xf>
    <xf numFmtId="0" fontId="1" fillId="2" borderId="49" xfId="0" applyFont="1" applyFill="1" applyBorder="1" applyAlignment="1">
      <alignment/>
    </xf>
    <xf numFmtId="3" fontId="8" fillId="2" borderId="41" xfId="0" applyNumberFormat="1" applyFont="1" applyFill="1" applyBorder="1" applyAlignment="1">
      <alignment horizontal="center"/>
    </xf>
    <xf numFmtId="3" fontId="24" fillId="2" borderId="22" xfId="0" applyNumberFormat="1" applyFont="1" applyFill="1" applyBorder="1" applyAlignment="1">
      <alignment horizontal="center"/>
    </xf>
    <xf numFmtId="3" fontId="24" fillId="2" borderId="41" xfId="0" applyNumberFormat="1" applyFont="1" applyFill="1" applyBorder="1" applyAlignment="1">
      <alignment horizontal="center"/>
    </xf>
    <xf numFmtId="3" fontId="24" fillId="2" borderId="43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/>
    </xf>
    <xf numFmtId="0" fontId="1" fillId="2" borderId="21" xfId="0" applyFont="1" applyFill="1" applyBorder="1" applyAlignment="1">
      <alignment/>
    </xf>
    <xf numFmtId="0" fontId="1" fillId="2" borderId="22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3" fontId="24" fillId="2" borderId="50" xfId="0" applyNumberFormat="1" applyFont="1" applyFill="1" applyBorder="1" applyAlignment="1">
      <alignment horizontal="center"/>
    </xf>
    <xf numFmtId="0" fontId="1" fillId="2" borderId="51" xfId="0" applyFont="1" applyFill="1" applyBorder="1" applyAlignment="1">
      <alignment/>
    </xf>
    <xf numFmtId="0" fontId="1" fillId="2" borderId="52" xfId="0" applyFont="1" applyFill="1" applyBorder="1" applyAlignment="1">
      <alignment/>
    </xf>
    <xf numFmtId="3" fontId="8" fillId="2" borderId="53" xfId="0" applyNumberFormat="1" applyFont="1" applyFill="1" applyBorder="1" applyAlignment="1">
      <alignment horizontal="center"/>
    </xf>
    <xf numFmtId="3" fontId="24" fillId="2" borderId="52" xfId="0" applyNumberFormat="1" applyFont="1" applyFill="1" applyBorder="1" applyAlignment="1">
      <alignment horizontal="center"/>
    </xf>
    <xf numFmtId="3" fontId="24" fillId="2" borderId="53" xfId="0" applyNumberFormat="1" applyFont="1" applyFill="1" applyBorder="1" applyAlignment="1">
      <alignment horizontal="center"/>
    </xf>
    <xf numFmtId="3" fontId="24" fillId="2" borderId="54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6" fillId="3" borderId="2" xfId="0" applyFont="1" applyFill="1" applyBorder="1" applyAlignment="1">
      <alignment/>
    </xf>
    <xf numFmtId="3" fontId="8" fillId="3" borderId="30" xfId="0" applyNumberFormat="1" applyFont="1" applyFill="1" applyBorder="1" applyAlignment="1">
      <alignment horizontal="center"/>
    </xf>
    <xf numFmtId="3" fontId="24" fillId="3" borderId="2" xfId="0" applyNumberFormat="1" applyFont="1" applyFill="1" applyBorder="1" applyAlignment="1">
      <alignment horizontal="center"/>
    </xf>
    <xf numFmtId="0" fontId="1" fillId="3" borderId="21" xfId="0" applyFont="1" applyFill="1" applyBorder="1" applyAlignment="1">
      <alignment/>
    </xf>
    <xf numFmtId="0" fontId="6" fillId="3" borderId="21" xfId="0" applyFont="1" applyFill="1" applyBorder="1" applyAlignment="1">
      <alignment/>
    </xf>
    <xf numFmtId="0" fontId="6" fillId="3" borderId="22" xfId="0" applyFont="1" applyFill="1" applyBorder="1" applyAlignment="1">
      <alignment/>
    </xf>
    <xf numFmtId="3" fontId="8" fillId="3" borderId="41" xfId="0" applyNumberFormat="1" applyFont="1" applyFill="1" applyBorder="1" applyAlignment="1">
      <alignment horizontal="center"/>
    </xf>
    <xf numFmtId="3" fontId="24" fillId="3" borderId="22" xfId="0" applyNumberFormat="1" applyFont="1" applyFill="1" applyBorder="1" applyAlignment="1">
      <alignment horizontal="center"/>
    </xf>
    <xf numFmtId="3" fontId="24" fillId="3" borderId="43" xfId="0" applyNumberFormat="1" applyFont="1" applyFill="1" applyBorder="1" applyAlignment="1">
      <alignment horizontal="center"/>
    </xf>
    <xf numFmtId="3" fontId="24" fillId="3" borderId="34" xfId="0" applyNumberFormat="1" applyFont="1" applyFill="1" applyBorder="1" applyAlignment="1">
      <alignment horizontal="center"/>
    </xf>
    <xf numFmtId="0" fontId="1" fillId="3" borderId="55" xfId="0" applyFont="1" applyFill="1" applyBorder="1" applyAlignment="1">
      <alignment/>
    </xf>
    <xf numFmtId="0" fontId="6" fillId="3" borderId="49" xfId="0" applyFont="1" applyFill="1" applyBorder="1" applyAlignment="1">
      <alignment/>
    </xf>
    <xf numFmtId="3" fontId="24" fillId="3" borderId="41" xfId="0" applyNumberFormat="1" applyFont="1" applyFill="1" applyBorder="1" applyAlignment="1">
      <alignment horizontal="center"/>
    </xf>
    <xf numFmtId="3" fontId="24" fillId="3" borderId="30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3" borderId="8" xfId="0" applyFont="1" applyFill="1" applyBorder="1" applyAlignment="1">
      <alignment horizontal="center"/>
    </xf>
    <xf numFmtId="3" fontId="25" fillId="0" borderId="8" xfId="0" applyNumberFormat="1" applyFont="1" applyFill="1" applyBorder="1" applyAlignment="1">
      <alignment horizontal="center"/>
    </xf>
    <xf numFmtId="3" fontId="26" fillId="0" borderId="56" xfId="0" applyNumberFormat="1" applyFont="1" applyFill="1" applyBorder="1" applyAlignment="1">
      <alignment horizontal="center"/>
    </xf>
    <xf numFmtId="3" fontId="26" fillId="0" borderId="57" xfId="0" applyNumberFormat="1" applyFont="1" applyFill="1" applyBorder="1" applyAlignment="1">
      <alignment horizontal="center"/>
    </xf>
    <xf numFmtId="0" fontId="1" fillId="0" borderId="58" xfId="0" applyFont="1" applyFill="1" applyBorder="1" applyAlignment="1">
      <alignment/>
    </xf>
    <xf numFmtId="3" fontId="8" fillId="0" borderId="59" xfId="0" applyNumberFormat="1" applyFont="1" applyFill="1" applyBorder="1" applyAlignment="1">
      <alignment horizontal="center"/>
    </xf>
    <xf numFmtId="3" fontId="24" fillId="0" borderId="60" xfId="0" applyNumberFormat="1" applyFont="1" applyFill="1" applyBorder="1" applyAlignment="1">
      <alignment horizontal="center"/>
    </xf>
    <xf numFmtId="3" fontId="24" fillId="0" borderId="61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3" fontId="8" fillId="0" borderId="2" xfId="0" applyNumberFormat="1" applyFont="1" applyFill="1" applyBorder="1" applyAlignment="1">
      <alignment horizontal="center"/>
    </xf>
    <xf numFmtId="3" fontId="8" fillId="0" borderId="31" xfId="0" applyNumberFormat="1" applyFont="1" applyFill="1" applyBorder="1" applyAlignment="1">
      <alignment horizontal="center"/>
    </xf>
    <xf numFmtId="169" fontId="0" fillId="0" borderId="0" xfId="0" applyNumberFormat="1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21" fillId="0" borderId="62" xfId="0" applyFont="1" applyFill="1" applyBorder="1" applyAlignment="1" quotePrefix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1" fillId="0" borderId="63" xfId="0" applyFont="1" applyFill="1" applyBorder="1" applyAlignment="1" quotePrefix="1">
      <alignment horizontal="center" vertical="center"/>
    </xf>
    <xf numFmtId="0" fontId="22" fillId="0" borderId="64" xfId="0" applyFont="1" applyBorder="1" applyAlignment="1">
      <alignment horizontal="center" vertical="center"/>
    </xf>
    <xf numFmtId="0" fontId="21" fillId="0" borderId="65" xfId="0" applyFont="1" applyFill="1" applyBorder="1" applyAlignment="1" quotePrefix="1">
      <alignment horizontal="center" vertical="center"/>
    </xf>
    <xf numFmtId="0" fontId="22" fillId="0" borderId="66" xfId="0" applyFont="1" applyBorder="1" applyAlignment="1">
      <alignment horizontal="center" vertical="center"/>
    </xf>
    <xf numFmtId="0" fontId="2" fillId="0" borderId="4" xfId="0" applyNumberFormat="1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21" fillId="0" borderId="67" xfId="0" applyFont="1" applyFill="1" applyBorder="1" applyAlignment="1" quotePrefix="1">
      <alignment horizontal="center" vertical="center"/>
    </xf>
    <xf numFmtId="0" fontId="22" fillId="0" borderId="68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/>
    </xf>
    <xf numFmtId="0" fontId="21" fillId="0" borderId="70" xfId="0" applyNumberFormat="1" applyFont="1" applyFill="1" applyBorder="1" applyAlignment="1">
      <alignment horizontal="center" vertical="center"/>
    </xf>
    <xf numFmtId="0" fontId="21" fillId="0" borderId="71" xfId="0" applyNumberFormat="1" applyFont="1" applyFill="1" applyBorder="1" applyAlignment="1">
      <alignment horizontal="center" vertical="center"/>
    </xf>
    <xf numFmtId="0" fontId="21" fillId="0" borderId="72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157</xdr:row>
      <xdr:rowOff>19050</xdr:rowOff>
    </xdr:from>
    <xdr:to>
      <xdr:col>4</xdr:col>
      <xdr:colOff>0</xdr:colOff>
      <xdr:row>157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5210175" y="35337750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162</xdr:row>
      <xdr:rowOff>19050</xdr:rowOff>
    </xdr:from>
    <xdr:to>
      <xdr:col>4</xdr:col>
      <xdr:colOff>0</xdr:colOff>
      <xdr:row>162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5210175" y="36318825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168</xdr:row>
      <xdr:rowOff>19050</xdr:rowOff>
    </xdr:from>
    <xdr:to>
      <xdr:col>4</xdr:col>
      <xdr:colOff>0</xdr:colOff>
      <xdr:row>168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5210175" y="37509450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169</xdr:row>
      <xdr:rowOff>19050</xdr:rowOff>
    </xdr:from>
    <xdr:to>
      <xdr:col>4</xdr:col>
      <xdr:colOff>0</xdr:colOff>
      <xdr:row>169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5210175" y="37709475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170</xdr:row>
      <xdr:rowOff>19050</xdr:rowOff>
    </xdr:from>
    <xdr:to>
      <xdr:col>4</xdr:col>
      <xdr:colOff>0</xdr:colOff>
      <xdr:row>170</xdr:row>
      <xdr:rowOff>133350</xdr:rowOff>
    </xdr:to>
    <xdr:sp>
      <xdr:nvSpPr>
        <xdr:cNvPr id="5" name="AutoShape 5"/>
        <xdr:cNvSpPr>
          <a:spLocks/>
        </xdr:cNvSpPr>
      </xdr:nvSpPr>
      <xdr:spPr>
        <a:xfrm>
          <a:off x="5210175" y="37909500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183</xdr:row>
      <xdr:rowOff>19050</xdr:rowOff>
    </xdr:from>
    <xdr:to>
      <xdr:col>4</xdr:col>
      <xdr:colOff>0</xdr:colOff>
      <xdr:row>183</xdr:row>
      <xdr:rowOff>133350</xdr:rowOff>
    </xdr:to>
    <xdr:sp>
      <xdr:nvSpPr>
        <xdr:cNvPr id="6" name="AutoShape 6"/>
        <xdr:cNvSpPr>
          <a:spLocks/>
        </xdr:cNvSpPr>
      </xdr:nvSpPr>
      <xdr:spPr>
        <a:xfrm>
          <a:off x="5210175" y="41309925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190</xdr:row>
      <xdr:rowOff>19050</xdr:rowOff>
    </xdr:from>
    <xdr:to>
      <xdr:col>4</xdr:col>
      <xdr:colOff>0</xdr:colOff>
      <xdr:row>190</xdr:row>
      <xdr:rowOff>133350</xdr:rowOff>
    </xdr:to>
    <xdr:sp>
      <xdr:nvSpPr>
        <xdr:cNvPr id="7" name="AutoShape 7"/>
        <xdr:cNvSpPr>
          <a:spLocks/>
        </xdr:cNvSpPr>
      </xdr:nvSpPr>
      <xdr:spPr>
        <a:xfrm>
          <a:off x="5210175" y="42691050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194</xdr:row>
      <xdr:rowOff>19050</xdr:rowOff>
    </xdr:from>
    <xdr:to>
      <xdr:col>4</xdr:col>
      <xdr:colOff>0</xdr:colOff>
      <xdr:row>194</xdr:row>
      <xdr:rowOff>133350</xdr:rowOff>
    </xdr:to>
    <xdr:sp>
      <xdr:nvSpPr>
        <xdr:cNvPr id="8" name="AutoShape 8"/>
        <xdr:cNvSpPr>
          <a:spLocks/>
        </xdr:cNvSpPr>
      </xdr:nvSpPr>
      <xdr:spPr>
        <a:xfrm>
          <a:off x="5210175" y="43481625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199</xdr:row>
      <xdr:rowOff>19050</xdr:rowOff>
    </xdr:from>
    <xdr:to>
      <xdr:col>4</xdr:col>
      <xdr:colOff>0</xdr:colOff>
      <xdr:row>199</xdr:row>
      <xdr:rowOff>133350</xdr:rowOff>
    </xdr:to>
    <xdr:sp>
      <xdr:nvSpPr>
        <xdr:cNvPr id="9" name="AutoShape 9"/>
        <xdr:cNvSpPr>
          <a:spLocks/>
        </xdr:cNvSpPr>
      </xdr:nvSpPr>
      <xdr:spPr>
        <a:xfrm>
          <a:off x="5210175" y="44481750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171</xdr:row>
      <xdr:rowOff>19050</xdr:rowOff>
    </xdr:from>
    <xdr:to>
      <xdr:col>4</xdr:col>
      <xdr:colOff>0</xdr:colOff>
      <xdr:row>171</xdr:row>
      <xdr:rowOff>133350</xdr:rowOff>
    </xdr:to>
    <xdr:sp>
      <xdr:nvSpPr>
        <xdr:cNvPr id="10" name="AutoShape 10"/>
        <xdr:cNvSpPr>
          <a:spLocks/>
        </xdr:cNvSpPr>
      </xdr:nvSpPr>
      <xdr:spPr>
        <a:xfrm>
          <a:off x="5210175" y="38109525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0</xdr:colOff>
      <xdr:row>184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5210175" y="41490900"/>
          <a:ext cx="0" cy="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157</xdr:row>
      <xdr:rowOff>19050</xdr:rowOff>
    </xdr:from>
    <xdr:to>
      <xdr:col>4</xdr:col>
      <xdr:colOff>0</xdr:colOff>
      <xdr:row>157</xdr:row>
      <xdr:rowOff>133350</xdr:rowOff>
    </xdr:to>
    <xdr:sp>
      <xdr:nvSpPr>
        <xdr:cNvPr id="12" name="AutoShape 12"/>
        <xdr:cNvSpPr>
          <a:spLocks/>
        </xdr:cNvSpPr>
      </xdr:nvSpPr>
      <xdr:spPr>
        <a:xfrm>
          <a:off x="5210175" y="35337750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162</xdr:row>
      <xdr:rowOff>19050</xdr:rowOff>
    </xdr:from>
    <xdr:to>
      <xdr:col>4</xdr:col>
      <xdr:colOff>0</xdr:colOff>
      <xdr:row>162</xdr:row>
      <xdr:rowOff>133350</xdr:rowOff>
    </xdr:to>
    <xdr:sp>
      <xdr:nvSpPr>
        <xdr:cNvPr id="13" name="AutoShape 13"/>
        <xdr:cNvSpPr>
          <a:spLocks/>
        </xdr:cNvSpPr>
      </xdr:nvSpPr>
      <xdr:spPr>
        <a:xfrm>
          <a:off x="5210175" y="36318825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168</xdr:row>
      <xdr:rowOff>19050</xdr:rowOff>
    </xdr:from>
    <xdr:to>
      <xdr:col>4</xdr:col>
      <xdr:colOff>0</xdr:colOff>
      <xdr:row>168</xdr:row>
      <xdr:rowOff>133350</xdr:rowOff>
    </xdr:to>
    <xdr:sp>
      <xdr:nvSpPr>
        <xdr:cNvPr id="14" name="AutoShape 14"/>
        <xdr:cNvSpPr>
          <a:spLocks/>
        </xdr:cNvSpPr>
      </xdr:nvSpPr>
      <xdr:spPr>
        <a:xfrm>
          <a:off x="5210175" y="37509450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169</xdr:row>
      <xdr:rowOff>19050</xdr:rowOff>
    </xdr:from>
    <xdr:to>
      <xdr:col>4</xdr:col>
      <xdr:colOff>0</xdr:colOff>
      <xdr:row>169</xdr:row>
      <xdr:rowOff>133350</xdr:rowOff>
    </xdr:to>
    <xdr:sp>
      <xdr:nvSpPr>
        <xdr:cNvPr id="15" name="AutoShape 15"/>
        <xdr:cNvSpPr>
          <a:spLocks/>
        </xdr:cNvSpPr>
      </xdr:nvSpPr>
      <xdr:spPr>
        <a:xfrm>
          <a:off x="5210175" y="37709475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170</xdr:row>
      <xdr:rowOff>19050</xdr:rowOff>
    </xdr:from>
    <xdr:to>
      <xdr:col>4</xdr:col>
      <xdr:colOff>0</xdr:colOff>
      <xdr:row>170</xdr:row>
      <xdr:rowOff>133350</xdr:rowOff>
    </xdr:to>
    <xdr:sp>
      <xdr:nvSpPr>
        <xdr:cNvPr id="16" name="AutoShape 16"/>
        <xdr:cNvSpPr>
          <a:spLocks/>
        </xdr:cNvSpPr>
      </xdr:nvSpPr>
      <xdr:spPr>
        <a:xfrm>
          <a:off x="5210175" y="37909500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183</xdr:row>
      <xdr:rowOff>19050</xdr:rowOff>
    </xdr:from>
    <xdr:to>
      <xdr:col>4</xdr:col>
      <xdr:colOff>0</xdr:colOff>
      <xdr:row>183</xdr:row>
      <xdr:rowOff>133350</xdr:rowOff>
    </xdr:to>
    <xdr:sp>
      <xdr:nvSpPr>
        <xdr:cNvPr id="17" name="AutoShape 17"/>
        <xdr:cNvSpPr>
          <a:spLocks/>
        </xdr:cNvSpPr>
      </xdr:nvSpPr>
      <xdr:spPr>
        <a:xfrm>
          <a:off x="5210175" y="41309925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190</xdr:row>
      <xdr:rowOff>19050</xdr:rowOff>
    </xdr:from>
    <xdr:to>
      <xdr:col>4</xdr:col>
      <xdr:colOff>0</xdr:colOff>
      <xdr:row>190</xdr:row>
      <xdr:rowOff>133350</xdr:rowOff>
    </xdr:to>
    <xdr:sp>
      <xdr:nvSpPr>
        <xdr:cNvPr id="18" name="AutoShape 18"/>
        <xdr:cNvSpPr>
          <a:spLocks/>
        </xdr:cNvSpPr>
      </xdr:nvSpPr>
      <xdr:spPr>
        <a:xfrm>
          <a:off x="5210175" y="42691050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194</xdr:row>
      <xdr:rowOff>19050</xdr:rowOff>
    </xdr:from>
    <xdr:to>
      <xdr:col>4</xdr:col>
      <xdr:colOff>0</xdr:colOff>
      <xdr:row>194</xdr:row>
      <xdr:rowOff>133350</xdr:rowOff>
    </xdr:to>
    <xdr:sp>
      <xdr:nvSpPr>
        <xdr:cNvPr id="19" name="AutoShape 19"/>
        <xdr:cNvSpPr>
          <a:spLocks/>
        </xdr:cNvSpPr>
      </xdr:nvSpPr>
      <xdr:spPr>
        <a:xfrm>
          <a:off x="5210175" y="43481625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199</xdr:row>
      <xdr:rowOff>19050</xdr:rowOff>
    </xdr:from>
    <xdr:to>
      <xdr:col>4</xdr:col>
      <xdr:colOff>0</xdr:colOff>
      <xdr:row>199</xdr:row>
      <xdr:rowOff>133350</xdr:rowOff>
    </xdr:to>
    <xdr:sp>
      <xdr:nvSpPr>
        <xdr:cNvPr id="20" name="AutoShape 20"/>
        <xdr:cNvSpPr>
          <a:spLocks/>
        </xdr:cNvSpPr>
      </xdr:nvSpPr>
      <xdr:spPr>
        <a:xfrm>
          <a:off x="5210175" y="44481750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171</xdr:row>
      <xdr:rowOff>19050</xdr:rowOff>
    </xdr:from>
    <xdr:to>
      <xdr:col>4</xdr:col>
      <xdr:colOff>0</xdr:colOff>
      <xdr:row>171</xdr:row>
      <xdr:rowOff>133350</xdr:rowOff>
    </xdr:to>
    <xdr:sp>
      <xdr:nvSpPr>
        <xdr:cNvPr id="21" name="AutoShape 21"/>
        <xdr:cNvSpPr>
          <a:spLocks/>
        </xdr:cNvSpPr>
      </xdr:nvSpPr>
      <xdr:spPr>
        <a:xfrm>
          <a:off x="5210175" y="38109525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0</xdr:colOff>
      <xdr:row>184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5210175" y="41490900"/>
          <a:ext cx="0" cy="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5210175" y="0"/>
          <a:ext cx="0" cy="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5210175" y="0"/>
          <a:ext cx="0" cy="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5210175" y="0"/>
          <a:ext cx="0" cy="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5210175" y="0"/>
          <a:ext cx="0" cy="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5210175" y="0"/>
          <a:ext cx="0" cy="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5210175" y="0"/>
          <a:ext cx="0" cy="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5210175" y="0"/>
          <a:ext cx="0" cy="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5210175" y="0"/>
          <a:ext cx="0" cy="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5210175" y="0"/>
          <a:ext cx="0" cy="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5210175" y="0"/>
          <a:ext cx="0" cy="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5210175" y="0"/>
          <a:ext cx="0" cy="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199</xdr:row>
      <xdr:rowOff>19050</xdr:rowOff>
    </xdr:from>
    <xdr:to>
      <xdr:col>4</xdr:col>
      <xdr:colOff>0</xdr:colOff>
      <xdr:row>199</xdr:row>
      <xdr:rowOff>133350</xdr:rowOff>
    </xdr:to>
    <xdr:sp>
      <xdr:nvSpPr>
        <xdr:cNvPr id="34" name="AutoShape 34"/>
        <xdr:cNvSpPr>
          <a:spLocks/>
        </xdr:cNvSpPr>
      </xdr:nvSpPr>
      <xdr:spPr>
        <a:xfrm>
          <a:off x="5210175" y="44481750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205</xdr:row>
      <xdr:rowOff>19050</xdr:rowOff>
    </xdr:from>
    <xdr:to>
      <xdr:col>4</xdr:col>
      <xdr:colOff>0</xdr:colOff>
      <xdr:row>205</xdr:row>
      <xdr:rowOff>133350</xdr:rowOff>
    </xdr:to>
    <xdr:sp>
      <xdr:nvSpPr>
        <xdr:cNvPr id="35" name="AutoShape 35"/>
        <xdr:cNvSpPr>
          <a:spLocks/>
        </xdr:cNvSpPr>
      </xdr:nvSpPr>
      <xdr:spPr>
        <a:xfrm>
          <a:off x="5210175" y="45672375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211</xdr:row>
      <xdr:rowOff>19050</xdr:rowOff>
    </xdr:from>
    <xdr:to>
      <xdr:col>4</xdr:col>
      <xdr:colOff>0</xdr:colOff>
      <xdr:row>211</xdr:row>
      <xdr:rowOff>133350</xdr:rowOff>
    </xdr:to>
    <xdr:sp>
      <xdr:nvSpPr>
        <xdr:cNvPr id="36" name="AutoShape 36"/>
        <xdr:cNvSpPr>
          <a:spLocks/>
        </xdr:cNvSpPr>
      </xdr:nvSpPr>
      <xdr:spPr>
        <a:xfrm>
          <a:off x="5210175" y="46853475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19050</xdr:rowOff>
    </xdr:from>
    <xdr:to>
      <xdr:col>4</xdr:col>
      <xdr:colOff>0</xdr:colOff>
      <xdr:row>212</xdr:row>
      <xdr:rowOff>133350</xdr:rowOff>
    </xdr:to>
    <xdr:sp>
      <xdr:nvSpPr>
        <xdr:cNvPr id="37" name="AutoShape 37"/>
        <xdr:cNvSpPr>
          <a:spLocks/>
        </xdr:cNvSpPr>
      </xdr:nvSpPr>
      <xdr:spPr>
        <a:xfrm>
          <a:off x="5210175" y="47053500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213</xdr:row>
      <xdr:rowOff>19050</xdr:rowOff>
    </xdr:from>
    <xdr:to>
      <xdr:col>4</xdr:col>
      <xdr:colOff>0</xdr:colOff>
      <xdr:row>213</xdr:row>
      <xdr:rowOff>133350</xdr:rowOff>
    </xdr:to>
    <xdr:sp>
      <xdr:nvSpPr>
        <xdr:cNvPr id="38" name="AutoShape 38"/>
        <xdr:cNvSpPr>
          <a:spLocks/>
        </xdr:cNvSpPr>
      </xdr:nvSpPr>
      <xdr:spPr>
        <a:xfrm>
          <a:off x="5210175" y="47253525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226</xdr:row>
      <xdr:rowOff>19050</xdr:rowOff>
    </xdr:from>
    <xdr:to>
      <xdr:col>4</xdr:col>
      <xdr:colOff>0</xdr:colOff>
      <xdr:row>226</xdr:row>
      <xdr:rowOff>133350</xdr:rowOff>
    </xdr:to>
    <xdr:sp>
      <xdr:nvSpPr>
        <xdr:cNvPr id="39" name="AutoShape 39"/>
        <xdr:cNvSpPr>
          <a:spLocks/>
        </xdr:cNvSpPr>
      </xdr:nvSpPr>
      <xdr:spPr>
        <a:xfrm>
          <a:off x="5210175" y="49825275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229</xdr:row>
      <xdr:rowOff>0</xdr:rowOff>
    </xdr:from>
    <xdr:to>
      <xdr:col>4</xdr:col>
      <xdr:colOff>0</xdr:colOff>
      <xdr:row>229</xdr:row>
      <xdr:rowOff>0</xdr:rowOff>
    </xdr:to>
    <xdr:sp>
      <xdr:nvSpPr>
        <xdr:cNvPr id="40" name="AutoShape 40"/>
        <xdr:cNvSpPr>
          <a:spLocks/>
        </xdr:cNvSpPr>
      </xdr:nvSpPr>
      <xdr:spPr>
        <a:xfrm>
          <a:off x="5210175" y="51054000"/>
          <a:ext cx="0" cy="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229</xdr:row>
      <xdr:rowOff>0</xdr:rowOff>
    </xdr:from>
    <xdr:to>
      <xdr:col>4</xdr:col>
      <xdr:colOff>0</xdr:colOff>
      <xdr:row>229</xdr:row>
      <xdr:rowOff>0</xdr:rowOff>
    </xdr:to>
    <xdr:sp>
      <xdr:nvSpPr>
        <xdr:cNvPr id="41" name="AutoShape 41"/>
        <xdr:cNvSpPr>
          <a:spLocks/>
        </xdr:cNvSpPr>
      </xdr:nvSpPr>
      <xdr:spPr>
        <a:xfrm>
          <a:off x="5210175" y="51054000"/>
          <a:ext cx="0" cy="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229</xdr:row>
      <xdr:rowOff>0</xdr:rowOff>
    </xdr:from>
    <xdr:to>
      <xdr:col>4</xdr:col>
      <xdr:colOff>0</xdr:colOff>
      <xdr:row>229</xdr:row>
      <xdr:rowOff>0</xdr:rowOff>
    </xdr:to>
    <xdr:sp>
      <xdr:nvSpPr>
        <xdr:cNvPr id="42" name="AutoShape 42"/>
        <xdr:cNvSpPr>
          <a:spLocks/>
        </xdr:cNvSpPr>
      </xdr:nvSpPr>
      <xdr:spPr>
        <a:xfrm>
          <a:off x="5210175" y="51054000"/>
          <a:ext cx="0" cy="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214</xdr:row>
      <xdr:rowOff>19050</xdr:rowOff>
    </xdr:from>
    <xdr:to>
      <xdr:col>4</xdr:col>
      <xdr:colOff>0</xdr:colOff>
      <xdr:row>214</xdr:row>
      <xdr:rowOff>133350</xdr:rowOff>
    </xdr:to>
    <xdr:sp>
      <xdr:nvSpPr>
        <xdr:cNvPr id="43" name="AutoShape 43"/>
        <xdr:cNvSpPr>
          <a:spLocks/>
        </xdr:cNvSpPr>
      </xdr:nvSpPr>
      <xdr:spPr>
        <a:xfrm>
          <a:off x="5210175" y="47453550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227</xdr:row>
      <xdr:rowOff>0</xdr:rowOff>
    </xdr:from>
    <xdr:to>
      <xdr:col>4</xdr:col>
      <xdr:colOff>0</xdr:colOff>
      <xdr:row>227</xdr:row>
      <xdr:rowOff>0</xdr:rowOff>
    </xdr:to>
    <xdr:sp>
      <xdr:nvSpPr>
        <xdr:cNvPr id="44" name="AutoShape 44"/>
        <xdr:cNvSpPr>
          <a:spLocks/>
        </xdr:cNvSpPr>
      </xdr:nvSpPr>
      <xdr:spPr>
        <a:xfrm>
          <a:off x="5210175" y="50187225"/>
          <a:ext cx="0" cy="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199</xdr:row>
      <xdr:rowOff>19050</xdr:rowOff>
    </xdr:from>
    <xdr:to>
      <xdr:col>4</xdr:col>
      <xdr:colOff>0</xdr:colOff>
      <xdr:row>199</xdr:row>
      <xdr:rowOff>133350</xdr:rowOff>
    </xdr:to>
    <xdr:sp>
      <xdr:nvSpPr>
        <xdr:cNvPr id="45" name="AutoShape 45"/>
        <xdr:cNvSpPr>
          <a:spLocks/>
        </xdr:cNvSpPr>
      </xdr:nvSpPr>
      <xdr:spPr>
        <a:xfrm>
          <a:off x="5210175" y="44481750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205</xdr:row>
      <xdr:rowOff>19050</xdr:rowOff>
    </xdr:from>
    <xdr:to>
      <xdr:col>4</xdr:col>
      <xdr:colOff>0</xdr:colOff>
      <xdr:row>205</xdr:row>
      <xdr:rowOff>133350</xdr:rowOff>
    </xdr:to>
    <xdr:sp>
      <xdr:nvSpPr>
        <xdr:cNvPr id="46" name="AutoShape 46"/>
        <xdr:cNvSpPr>
          <a:spLocks/>
        </xdr:cNvSpPr>
      </xdr:nvSpPr>
      <xdr:spPr>
        <a:xfrm>
          <a:off x="5210175" y="45672375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211</xdr:row>
      <xdr:rowOff>19050</xdr:rowOff>
    </xdr:from>
    <xdr:to>
      <xdr:col>4</xdr:col>
      <xdr:colOff>0</xdr:colOff>
      <xdr:row>211</xdr:row>
      <xdr:rowOff>133350</xdr:rowOff>
    </xdr:to>
    <xdr:sp>
      <xdr:nvSpPr>
        <xdr:cNvPr id="47" name="AutoShape 47"/>
        <xdr:cNvSpPr>
          <a:spLocks/>
        </xdr:cNvSpPr>
      </xdr:nvSpPr>
      <xdr:spPr>
        <a:xfrm>
          <a:off x="5210175" y="46853475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19050</xdr:rowOff>
    </xdr:from>
    <xdr:to>
      <xdr:col>4</xdr:col>
      <xdr:colOff>0</xdr:colOff>
      <xdr:row>212</xdr:row>
      <xdr:rowOff>133350</xdr:rowOff>
    </xdr:to>
    <xdr:sp>
      <xdr:nvSpPr>
        <xdr:cNvPr id="48" name="AutoShape 48"/>
        <xdr:cNvSpPr>
          <a:spLocks/>
        </xdr:cNvSpPr>
      </xdr:nvSpPr>
      <xdr:spPr>
        <a:xfrm>
          <a:off x="5210175" y="47053500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213</xdr:row>
      <xdr:rowOff>19050</xdr:rowOff>
    </xdr:from>
    <xdr:to>
      <xdr:col>4</xdr:col>
      <xdr:colOff>0</xdr:colOff>
      <xdr:row>213</xdr:row>
      <xdr:rowOff>133350</xdr:rowOff>
    </xdr:to>
    <xdr:sp>
      <xdr:nvSpPr>
        <xdr:cNvPr id="49" name="AutoShape 49"/>
        <xdr:cNvSpPr>
          <a:spLocks/>
        </xdr:cNvSpPr>
      </xdr:nvSpPr>
      <xdr:spPr>
        <a:xfrm>
          <a:off x="5210175" y="47253525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226</xdr:row>
      <xdr:rowOff>19050</xdr:rowOff>
    </xdr:from>
    <xdr:to>
      <xdr:col>4</xdr:col>
      <xdr:colOff>0</xdr:colOff>
      <xdr:row>226</xdr:row>
      <xdr:rowOff>133350</xdr:rowOff>
    </xdr:to>
    <xdr:sp>
      <xdr:nvSpPr>
        <xdr:cNvPr id="50" name="AutoShape 50"/>
        <xdr:cNvSpPr>
          <a:spLocks/>
        </xdr:cNvSpPr>
      </xdr:nvSpPr>
      <xdr:spPr>
        <a:xfrm>
          <a:off x="5210175" y="49825275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229</xdr:row>
      <xdr:rowOff>0</xdr:rowOff>
    </xdr:from>
    <xdr:to>
      <xdr:col>4</xdr:col>
      <xdr:colOff>0</xdr:colOff>
      <xdr:row>229</xdr:row>
      <xdr:rowOff>0</xdr:rowOff>
    </xdr:to>
    <xdr:sp>
      <xdr:nvSpPr>
        <xdr:cNvPr id="51" name="AutoShape 51"/>
        <xdr:cNvSpPr>
          <a:spLocks/>
        </xdr:cNvSpPr>
      </xdr:nvSpPr>
      <xdr:spPr>
        <a:xfrm>
          <a:off x="5210175" y="51054000"/>
          <a:ext cx="0" cy="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229</xdr:row>
      <xdr:rowOff>0</xdr:rowOff>
    </xdr:from>
    <xdr:to>
      <xdr:col>4</xdr:col>
      <xdr:colOff>0</xdr:colOff>
      <xdr:row>229</xdr:row>
      <xdr:rowOff>0</xdr:rowOff>
    </xdr:to>
    <xdr:sp>
      <xdr:nvSpPr>
        <xdr:cNvPr id="52" name="AutoShape 52"/>
        <xdr:cNvSpPr>
          <a:spLocks/>
        </xdr:cNvSpPr>
      </xdr:nvSpPr>
      <xdr:spPr>
        <a:xfrm>
          <a:off x="5210175" y="51054000"/>
          <a:ext cx="0" cy="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229</xdr:row>
      <xdr:rowOff>0</xdr:rowOff>
    </xdr:from>
    <xdr:to>
      <xdr:col>4</xdr:col>
      <xdr:colOff>0</xdr:colOff>
      <xdr:row>229</xdr:row>
      <xdr:rowOff>0</xdr:rowOff>
    </xdr:to>
    <xdr:sp>
      <xdr:nvSpPr>
        <xdr:cNvPr id="53" name="AutoShape 53"/>
        <xdr:cNvSpPr>
          <a:spLocks/>
        </xdr:cNvSpPr>
      </xdr:nvSpPr>
      <xdr:spPr>
        <a:xfrm>
          <a:off x="5210175" y="51054000"/>
          <a:ext cx="0" cy="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214</xdr:row>
      <xdr:rowOff>19050</xdr:rowOff>
    </xdr:from>
    <xdr:to>
      <xdr:col>4</xdr:col>
      <xdr:colOff>0</xdr:colOff>
      <xdr:row>214</xdr:row>
      <xdr:rowOff>133350</xdr:rowOff>
    </xdr:to>
    <xdr:sp>
      <xdr:nvSpPr>
        <xdr:cNvPr id="54" name="AutoShape 54"/>
        <xdr:cNvSpPr>
          <a:spLocks/>
        </xdr:cNvSpPr>
      </xdr:nvSpPr>
      <xdr:spPr>
        <a:xfrm>
          <a:off x="5210175" y="47453550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227</xdr:row>
      <xdr:rowOff>0</xdr:rowOff>
    </xdr:from>
    <xdr:to>
      <xdr:col>4</xdr:col>
      <xdr:colOff>0</xdr:colOff>
      <xdr:row>227</xdr:row>
      <xdr:rowOff>0</xdr:rowOff>
    </xdr:to>
    <xdr:sp>
      <xdr:nvSpPr>
        <xdr:cNvPr id="55" name="AutoShape 55"/>
        <xdr:cNvSpPr>
          <a:spLocks/>
        </xdr:cNvSpPr>
      </xdr:nvSpPr>
      <xdr:spPr>
        <a:xfrm>
          <a:off x="5210175" y="50187225"/>
          <a:ext cx="0" cy="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182</xdr:row>
      <xdr:rowOff>19050</xdr:rowOff>
    </xdr:from>
    <xdr:to>
      <xdr:col>4</xdr:col>
      <xdr:colOff>0</xdr:colOff>
      <xdr:row>182</xdr:row>
      <xdr:rowOff>133350</xdr:rowOff>
    </xdr:to>
    <xdr:sp>
      <xdr:nvSpPr>
        <xdr:cNvPr id="56" name="AutoShape 56"/>
        <xdr:cNvSpPr>
          <a:spLocks/>
        </xdr:cNvSpPr>
      </xdr:nvSpPr>
      <xdr:spPr>
        <a:xfrm>
          <a:off x="5210175" y="41109900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187</xdr:row>
      <xdr:rowOff>19050</xdr:rowOff>
    </xdr:from>
    <xdr:to>
      <xdr:col>4</xdr:col>
      <xdr:colOff>0</xdr:colOff>
      <xdr:row>187</xdr:row>
      <xdr:rowOff>133350</xdr:rowOff>
    </xdr:to>
    <xdr:sp>
      <xdr:nvSpPr>
        <xdr:cNvPr id="57" name="AutoShape 57"/>
        <xdr:cNvSpPr>
          <a:spLocks/>
        </xdr:cNvSpPr>
      </xdr:nvSpPr>
      <xdr:spPr>
        <a:xfrm>
          <a:off x="5210175" y="42100500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194</xdr:row>
      <xdr:rowOff>19050</xdr:rowOff>
    </xdr:from>
    <xdr:to>
      <xdr:col>4</xdr:col>
      <xdr:colOff>0</xdr:colOff>
      <xdr:row>194</xdr:row>
      <xdr:rowOff>133350</xdr:rowOff>
    </xdr:to>
    <xdr:sp>
      <xdr:nvSpPr>
        <xdr:cNvPr id="58" name="AutoShape 58"/>
        <xdr:cNvSpPr>
          <a:spLocks/>
        </xdr:cNvSpPr>
      </xdr:nvSpPr>
      <xdr:spPr>
        <a:xfrm>
          <a:off x="5210175" y="43481625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195</xdr:row>
      <xdr:rowOff>19050</xdr:rowOff>
    </xdr:from>
    <xdr:to>
      <xdr:col>4</xdr:col>
      <xdr:colOff>0</xdr:colOff>
      <xdr:row>195</xdr:row>
      <xdr:rowOff>133350</xdr:rowOff>
    </xdr:to>
    <xdr:sp>
      <xdr:nvSpPr>
        <xdr:cNvPr id="59" name="AutoShape 59"/>
        <xdr:cNvSpPr>
          <a:spLocks/>
        </xdr:cNvSpPr>
      </xdr:nvSpPr>
      <xdr:spPr>
        <a:xfrm>
          <a:off x="5210175" y="43681650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196</xdr:row>
      <xdr:rowOff>19050</xdr:rowOff>
    </xdr:from>
    <xdr:to>
      <xdr:col>4</xdr:col>
      <xdr:colOff>0</xdr:colOff>
      <xdr:row>196</xdr:row>
      <xdr:rowOff>133350</xdr:rowOff>
    </xdr:to>
    <xdr:sp>
      <xdr:nvSpPr>
        <xdr:cNvPr id="60" name="AutoShape 60"/>
        <xdr:cNvSpPr>
          <a:spLocks/>
        </xdr:cNvSpPr>
      </xdr:nvSpPr>
      <xdr:spPr>
        <a:xfrm>
          <a:off x="5210175" y="43881675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209</xdr:row>
      <xdr:rowOff>19050</xdr:rowOff>
    </xdr:from>
    <xdr:to>
      <xdr:col>4</xdr:col>
      <xdr:colOff>0</xdr:colOff>
      <xdr:row>209</xdr:row>
      <xdr:rowOff>133350</xdr:rowOff>
    </xdr:to>
    <xdr:sp>
      <xdr:nvSpPr>
        <xdr:cNvPr id="61" name="AutoShape 61"/>
        <xdr:cNvSpPr>
          <a:spLocks/>
        </xdr:cNvSpPr>
      </xdr:nvSpPr>
      <xdr:spPr>
        <a:xfrm>
          <a:off x="5210175" y="46462950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216</xdr:row>
      <xdr:rowOff>19050</xdr:rowOff>
    </xdr:from>
    <xdr:to>
      <xdr:col>4</xdr:col>
      <xdr:colOff>0</xdr:colOff>
      <xdr:row>216</xdr:row>
      <xdr:rowOff>133350</xdr:rowOff>
    </xdr:to>
    <xdr:sp>
      <xdr:nvSpPr>
        <xdr:cNvPr id="62" name="AutoShape 62"/>
        <xdr:cNvSpPr>
          <a:spLocks/>
        </xdr:cNvSpPr>
      </xdr:nvSpPr>
      <xdr:spPr>
        <a:xfrm>
          <a:off x="5210175" y="47853600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219</xdr:row>
      <xdr:rowOff>19050</xdr:rowOff>
    </xdr:from>
    <xdr:to>
      <xdr:col>4</xdr:col>
      <xdr:colOff>0</xdr:colOff>
      <xdr:row>219</xdr:row>
      <xdr:rowOff>133350</xdr:rowOff>
    </xdr:to>
    <xdr:sp>
      <xdr:nvSpPr>
        <xdr:cNvPr id="63" name="AutoShape 63"/>
        <xdr:cNvSpPr>
          <a:spLocks/>
        </xdr:cNvSpPr>
      </xdr:nvSpPr>
      <xdr:spPr>
        <a:xfrm>
          <a:off x="5210175" y="48444150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224</xdr:row>
      <xdr:rowOff>19050</xdr:rowOff>
    </xdr:from>
    <xdr:to>
      <xdr:col>4</xdr:col>
      <xdr:colOff>0</xdr:colOff>
      <xdr:row>224</xdr:row>
      <xdr:rowOff>133350</xdr:rowOff>
    </xdr:to>
    <xdr:sp>
      <xdr:nvSpPr>
        <xdr:cNvPr id="64" name="AutoShape 64"/>
        <xdr:cNvSpPr>
          <a:spLocks/>
        </xdr:cNvSpPr>
      </xdr:nvSpPr>
      <xdr:spPr>
        <a:xfrm>
          <a:off x="5210175" y="49434750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197</xdr:row>
      <xdr:rowOff>19050</xdr:rowOff>
    </xdr:from>
    <xdr:to>
      <xdr:col>4</xdr:col>
      <xdr:colOff>0</xdr:colOff>
      <xdr:row>197</xdr:row>
      <xdr:rowOff>133350</xdr:rowOff>
    </xdr:to>
    <xdr:sp>
      <xdr:nvSpPr>
        <xdr:cNvPr id="65" name="AutoShape 65"/>
        <xdr:cNvSpPr>
          <a:spLocks/>
        </xdr:cNvSpPr>
      </xdr:nvSpPr>
      <xdr:spPr>
        <a:xfrm>
          <a:off x="5210175" y="44081700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210</xdr:row>
      <xdr:rowOff>0</xdr:rowOff>
    </xdr:from>
    <xdr:to>
      <xdr:col>4</xdr:col>
      <xdr:colOff>0</xdr:colOff>
      <xdr:row>210</xdr:row>
      <xdr:rowOff>0</xdr:rowOff>
    </xdr:to>
    <xdr:sp>
      <xdr:nvSpPr>
        <xdr:cNvPr id="66" name="AutoShape 66"/>
        <xdr:cNvSpPr>
          <a:spLocks/>
        </xdr:cNvSpPr>
      </xdr:nvSpPr>
      <xdr:spPr>
        <a:xfrm>
          <a:off x="5210175" y="46634400"/>
          <a:ext cx="0" cy="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182</xdr:row>
      <xdr:rowOff>19050</xdr:rowOff>
    </xdr:from>
    <xdr:to>
      <xdr:col>4</xdr:col>
      <xdr:colOff>0</xdr:colOff>
      <xdr:row>182</xdr:row>
      <xdr:rowOff>133350</xdr:rowOff>
    </xdr:to>
    <xdr:sp>
      <xdr:nvSpPr>
        <xdr:cNvPr id="67" name="AutoShape 67"/>
        <xdr:cNvSpPr>
          <a:spLocks/>
        </xdr:cNvSpPr>
      </xdr:nvSpPr>
      <xdr:spPr>
        <a:xfrm>
          <a:off x="5210175" y="41109900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187</xdr:row>
      <xdr:rowOff>19050</xdr:rowOff>
    </xdr:from>
    <xdr:to>
      <xdr:col>4</xdr:col>
      <xdr:colOff>0</xdr:colOff>
      <xdr:row>187</xdr:row>
      <xdr:rowOff>133350</xdr:rowOff>
    </xdr:to>
    <xdr:sp>
      <xdr:nvSpPr>
        <xdr:cNvPr id="68" name="AutoShape 68"/>
        <xdr:cNvSpPr>
          <a:spLocks/>
        </xdr:cNvSpPr>
      </xdr:nvSpPr>
      <xdr:spPr>
        <a:xfrm>
          <a:off x="5210175" y="42100500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194</xdr:row>
      <xdr:rowOff>19050</xdr:rowOff>
    </xdr:from>
    <xdr:to>
      <xdr:col>4</xdr:col>
      <xdr:colOff>0</xdr:colOff>
      <xdr:row>194</xdr:row>
      <xdr:rowOff>133350</xdr:rowOff>
    </xdr:to>
    <xdr:sp>
      <xdr:nvSpPr>
        <xdr:cNvPr id="69" name="AutoShape 69"/>
        <xdr:cNvSpPr>
          <a:spLocks/>
        </xdr:cNvSpPr>
      </xdr:nvSpPr>
      <xdr:spPr>
        <a:xfrm>
          <a:off x="5210175" y="43481625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195</xdr:row>
      <xdr:rowOff>19050</xdr:rowOff>
    </xdr:from>
    <xdr:to>
      <xdr:col>4</xdr:col>
      <xdr:colOff>0</xdr:colOff>
      <xdr:row>195</xdr:row>
      <xdr:rowOff>133350</xdr:rowOff>
    </xdr:to>
    <xdr:sp>
      <xdr:nvSpPr>
        <xdr:cNvPr id="70" name="AutoShape 70"/>
        <xdr:cNvSpPr>
          <a:spLocks/>
        </xdr:cNvSpPr>
      </xdr:nvSpPr>
      <xdr:spPr>
        <a:xfrm>
          <a:off x="5210175" y="43681650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196</xdr:row>
      <xdr:rowOff>19050</xdr:rowOff>
    </xdr:from>
    <xdr:to>
      <xdr:col>4</xdr:col>
      <xdr:colOff>0</xdr:colOff>
      <xdr:row>196</xdr:row>
      <xdr:rowOff>133350</xdr:rowOff>
    </xdr:to>
    <xdr:sp>
      <xdr:nvSpPr>
        <xdr:cNvPr id="71" name="AutoShape 71"/>
        <xdr:cNvSpPr>
          <a:spLocks/>
        </xdr:cNvSpPr>
      </xdr:nvSpPr>
      <xdr:spPr>
        <a:xfrm>
          <a:off x="5210175" y="43881675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209</xdr:row>
      <xdr:rowOff>19050</xdr:rowOff>
    </xdr:from>
    <xdr:to>
      <xdr:col>4</xdr:col>
      <xdr:colOff>0</xdr:colOff>
      <xdr:row>209</xdr:row>
      <xdr:rowOff>133350</xdr:rowOff>
    </xdr:to>
    <xdr:sp>
      <xdr:nvSpPr>
        <xdr:cNvPr id="72" name="AutoShape 72"/>
        <xdr:cNvSpPr>
          <a:spLocks/>
        </xdr:cNvSpPr>
      </xdr:nvSpPr>
      <xdr:spPr>
        <a:xfrm>
          <a:off x="5210175" y="46462950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216</xdr:row>
      <xdr:rowOff>19050</xdr:rowOff>
    </xdr:from>
    <xdr:to>
      <xdr:col>4</xdr:col>
      <xdr:colOff>0</xdr:colOff>
      <xdr:row>216</xdr:row>
      <xdr:rowOff>133350</xdr:rowOff>
    </xdr:to>
    <xdr:sp>
      <xdr:nvSpPr>
        <xdr:cNvPr id="73" name="AutoShape 73"/>
        <xdr:cNvSpPr>
          <a:spLocks/>
        </xdr:cNvSpPr>
      </xdr:nvSpPr>
      <xdr:spPr>
        <a:xfrm>
          <a:off x="5210175" y="47853600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219</xdr:row>
      <xdr:rowOff>19050</xdr:rowOff>
    </xdr:from>
    <xdr:to>
      <xdr:col>4</xdr:col>
      <xdr:colOff>0</xdr:colOff>
      <xdr:row>219</xdr:row>
      <xdr:rowOff>133350</xdr:rowOff>
    </xdr:to>
    <xdr:sp>
      <xdr:nvSpPr>
        <xdr:cNvPr id="74" name="AutoShape 74"/>
        <xdr:cNvSpPr>
          <a:spLocks/>
        </xdr:cNvSpPr>
      </xdr:nvSpPr>
      <xdr:spPr>
        <a:xfrm>
          <a:off x="5210175" y="48444150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224</xdr:row>
      <xdr:rowOff>19050</xdr:rowOff>
    </xdr:from>
    <xdr:to>
      <xdr:col>4</xdr:col>
      <xdr:colOff>0</xdr:colOff>
      <xdr:row>224</xdr:row>
      <xdr:rowOff>133350</xdr:rowOff>
    </xdr:to>
    <xdr:sp>
      <xdr:nvSpPr>
        <xdr:cNvPr id="75" name="AutoShape 75"/>
        <xdr:cNvSpPr>
          <a:spLocks/>
        </xdr:cNvSpPr>
      </xdr:nvSpPr>
      <xdr:spPr>
        <a:xfrm>
          <a:off x="5210175" y="49434750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197</xdr:row>
      <xdr:rowOff>19050</xdr:rowOff>
    </xdr:from>
    <xdr:to>
      <xdr:col>4</xdr:col>
      <xdr:colOff>0</xdr:colOff>
      <xdr:row>197</xdr:row>
      <xdr:rowOff>133350</xdr:rowOff>
    </xdr:to>
    <xdr:sp>
      <xdr:nvSpPr>
        <xdr:cNvPr id="76" name="AutoShape 76"/>
        <xdr:cNvSpPr>
          <a:spLocks/>
        </xdr:cNvSpPr>
      </xdr:nvSpPr>
      <xdr:spPr>
        <a:xfrm>
          <a:off x="5210175" y="44081700"/>
          <a:ext cx="0" cy="1143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210</xdr:row>
      <xdr:rowOff>0</xdr:rowOff>
    </xdr:from>
    <xdr:to>
      <xdr:col>4</xdr:col>
      <xdr:colOff>0</xdr:colOff>
      <xdr:row>210</xdr:row>
      <xdr:rowOff>0</xdr:rowOff>
    </xdr:to>
    <xdr:sp>
      <xdr:nvSpPr>
        <xdr:cNvPr id="77" name="AutoShape 77"/>
        <xdr:cNvSpPr>
          <a:spLocks/>
        </xdr:cNvSpPr>
      </xdr:nvSpPr>
      <xdr:spPr>
        <a:xfrm>
          <a:off x="5210175" y="46634400"/>
          <a:ext cx="0" cy="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35"/>
  <sheetViews>
    <sheetView tabSelected="1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4" sqref="E4"/>
    </sheetView>
  </sheetViews>
  <sheetFormatPr defaultColWidth="9.00390625" defaultRowHeight="15.75" customHeight="1"/>
  <cols>
    <col min="1" max="1" width="3.00390625" style="1" customWidth="1"/>
    <col min="2" max="2" width="3.25390625" style="1" customWidth="1"/>
    <col min="3" max="3" width="4.25390625" style="1" customWidth="1"/>
    <col min="4" max="4" width="57.875" style="1" customWidth="1"/>
    <col min="5" max="5" width="17.25390625" style="97" customWidth="1"/>
    <col min="6" max="6" width="17.25390625" style="98" customWidth="1"/>
    <col min="7" max="7" width="17.25390625" style="97" customWidth="1"/>
    <col min="8" max="8" width="17.25390625" style="98" customWidth="1"/>
    <col min="9" max="9" width="17.25390625" style="97" customWidth="1"/>
    <col min="10" max="12" width="17.25390625" style="98" customWidth="1"/>
    <col min="13" max="13" width="9.25390625" style="3" customWidth="1"/>
    <col min="14" max="14" width="10.25390625" style="6" customWidth="1"/>
    <col min="15" max="15" width="10.25390625" style="9" customWidth="1"/>
    <col min="16" max="16384" width="9.125" style="1" customWidth="1"/>
  </cols>
  <sheetData>
    <row r="1" ht="15.75" customHeight="1" thickBot="1">
      <c r="L1" s="113" t="s">
        <v>207</v>
      </c>
    </row>
    <row r="2" spans="1:25" s="8" customFormat="1" ht="27" customHeight="1" thickBot="1" thickTop="1">
      <c r="A2" s="68"/>
      <c r="B2" s="69"/>
      <c r="C2" s="69"/>
      <c r="D2" s="70"/>
      <c r="E2" s="248">
        <v>2007</v>
      </c>
      <c r="F2" s="249"/>
      <c r="G2" s="248">
        <v>2008</v>
      </c>
      <c r="H2" s="249"/>
      <c r="I2" s="248">
        <v>2009</v>
      </c>
      <c r="J2" s="249"/>
      <c r="K2" s="248">
        <v>2010</v>
      </c>
      <c r="L2" s="250"/>
      <c r="M2" s="243"/>
      <c r="N2" s="2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</row>
    <row r="3" spans="1:15" s="89" customFormat="1" ht="30" customHeight="1" thickBot="1" thickTop="1">
      <c r="A3" s="245"/>
      <c r="B3" s="246"/>
      <c r="C3" s="246"/>
      <c r="D3" s="247"/>
      <c r="E3" s="104" t="s">
        <v>36</v>
      </c>
      <c r="F3" s="111" t="s">
        <v>37</v>
      </c>
      <c r="G3" s="104" t="s">
        <v>36</v>
      </c>
      <c r="H3" s="111" t="s">
        <v>37</v>
      </c>
      <c r="I3" s="104" t="s">
        <v>36</v>
      </c>
      <c r="J3" s="111" t="s">
        <v>37</v>
      </c>
      <c r="K3" s="104" t="s">
        <v>36</v>
      </c>
      <c r="L3" s="114" t="s">
        <v>37</v>
      </c>
      <c r="M3" s="87"/>
      <c r="N3" s="88"/>
      <c r="O3" s="88"/>
    </row>
    <row r="4" spans="1:15" s="89" customFormat="1" ht="17.25" customHeight="1" thickBot="1" thickTop="1">
      <c r="A4" s="105"/>
      <c r="B4" s="96"/>
      <c r="C4" s="96"/>
      <c r="D4" s="96"/>
      <c r="E4" s="106"/>
      <c r="F4" s="112"/>
      <c r="G4" s="106"/>
      <c r="H4" s="112"/>
      <c r="I4" s="106"/>
      <c r="J4" s="112"/>
      <c r="K4" s="106"/>
      <c r="L4" s="112"/>
      <c r="M4" s="87"/>
      <c r="N4" s="88"/>
      <c r="O4" s="88"/>
    </row>
    <row r="5" spans="1:15" s="89" customFormat="1" ht="48" customHeight="1" thickTop="1">
      <c r="A5" s="237" t="s">
        <v>199</v>
      </c>
      <c r="B5" s="238"/>
      <c r="C5" s="238"/>
      <c r="D5" s="238"/>
      <c r="E5" s="129">
        <f>+E6</f>
        <v>37383</v>
      </c>
      <c r="F5" s="130">
        <f aca="true" t="shared" si="0" ref="F5:L7">+F6</f>
        <v>0</v>
      </c>
      <c r="G5" s="129">
        <f t="shared" si="0"/>
        <v>0</v>
      </c>
      <c r="H5" s="130">
        <f t="shared" si="0"/>
        <v>0</v>
      </c>
      <c r="I5" s="129">
        <f t="shared" si="0"/>
        <v>0</v>
      </c>
      <c r="J5" s="130">
        <f t="shared" si="0"/>
        <v>0</v>
      </c>
      <c r="K5" s="129">
        <f t="shared" si="0"/>
        <v>0</v>
      </c>
      <c r="L5" s="131">
        <f t="shared" si="0"/>
        <v>0</v>
      </c>
      <c r="M5" s="87"/>
      <c r="N5" s="88"/>
      <c r="O5" s="88"/>
    </row>
    <row r="6" spans="1:15" s="73" customFormat="1" ht="15.75" customHeight="1">
      <c r="A6" s="174" t="s">
        <v>183</v>
      </c>
      <c r="B6" s="175"/>
      <c r="C6" s="175"/>
      <c r="D6" s="176"/>
      <c r="E6" s="177">
        <f>+E7</f>
        <v>37383</v>
      </c>
      <c r="F6" s="178">
        <f t="shared" si="0"/>
        <v>0</v>
      </c>
      <c r="G6" s="177">
        <f t="shared" si="0"/>
        <v>0</v>
      </c>
      <c r="H6" s="178">
        <f t="shared" si="0"/>
        <v>0</v>
      </c>
      <c r="I6" s="177">
        <f t="shared" si="0"/>
        <v>0</v>
      </c>
      <c r="J6" s="178">
        <f t="shared" si="0"/>
        <v>0</v>
      </c>
      <c r="K6" s="177">
        <f t="shared" si="0"/>
        <v>0</v>
      </c>
      <c r="L6" s="172">
        <f t="shared" si="0"/>
        <v>0</v>
      </c>
      <c r="M6" s="71"/>
      <c r="N6" s="71"/>
      <c r="O6" s="72"/>
    </row>
    <row r="7" spans="1:12" s="71" customFormat="1" ht="15.75" customHeight="1">
      <c r="A7" s="39"/>
      <c r="B7" s="204" t="s">
        <v>200</v>
      </c>
      <c r="C7" s="222"/>
      <c r="D7" s="223"/>
      <c r="E7" s="207">
        <f>+E8</f>
        <v>37383</v>
      </c>
      <c r="F7" s="215">
        <f>+F8</f>
        <v>0</v>
      </c>
      <c r="G7" s="207">
        <f>+G8</f>
        <v>0</v>
      </c>
      <c r="H7" s="215">
        <f t="shared" si="0"/>
        <v>0</v>
      </c>
      <c r="I7" s="207">
        <f t="shared" si="0"/>
        <v>0</v>
      </c>
      <c r="J7" s="215">
        <f t="shared" si="0"/>
        <v>0</v>
      </c>
      <c r="K7" s="207">
        <f t="shared" si="0"/>
        <v>0</v>
      </c>
      <c r="L7" s="173">
        <f t="shared" si="0"/>
        <v>0</v>
      </c>
    </row>
    <row r="8" spans="1:12" s="74" customFormat="1" ht="15.75" customHeight="1">
      <c r="A8" s="75"/>
      <c r="B8" s="76"/>
      <c r="C8" s="63" t="s">
        <v>185</v>
      </c>
      <c r="D8" s="81"/>
      <c r="E8" s="132">
        <f>+E9</f>
        <v>37383</v>
      </c>
      <c r="F8" s="133">
        <f aca="true" t="shared" si="1" ref="F8:L8">+F9</f>
        <v>0</v>
      </c>
      <c r="G8" s="132">
        <f t="shared" si="1"/>
        <v>0</v>
      </c>
      <c r="H8" s="133">
        <f t="shared" si="1"/>
        <v>0</v>
      </c>
      <c r="I8" s="132">
        <f t="shared" si="1"/>
        <v>0</v>
      </c>
      <c r="J8" s="133">
        <f t="shared" si="1"/>
        <v>0</v>
      </c>
      <c r="K8" s="132">
        <f t="shared" si="1"/>
        <v>0</v>
      </c>
      <c r="L8" s="134">
        <f t="shared" si="1"/>
        <v>0</v>
      </c>
    </row>
    <row r="9" spans="1:12" s="71" customFormat="1" ht="15.75" customHeight="1" thickBot="1">
      <c r="A9" s="82"/>
      <c r="B9" s="83"/>
      <c r="C9" s="84"/>
      <c r="D9" s="84" t="s">
        <v>186</v>
      </c>
      <c r="E9" s="135">
        <v>37383</v>
      </c>
      <c r="F9" s="136"/>
      <c r="G9" s="135"/>
      <c r="H9" s="136"/>
      <c r="I9" s="135"/>
      <c r="J9" s="136"/>
      <c r="K9" s="135"/>
      <c r="L9" s="137"/>
    </row>
    <row r="10" spans="2:16" s="2" customFormat="1" ht="48" customHeight="1" thickBot="1" thickTop="1">
      <c r="B10" s="1"/>
      <c r="C10" s="1"/>
      <c r="D10" s="1"/>
      <c r="E10" s="138"/>
      <c r="F10" s="139"/>
      <c r="G10" s="138"/>
      <c r="H10" s="139"/>
      <c r="I10" s="138"/>
      <c r="J10" s="139"/>
      <c r="K10" s="138"/>
      <c r="L10" s="139"/>
      <c r="M10" s="40"/>
      <c r="N10" s="40"/>
      <c r="O10" s="40"/>
      <c r="P10" s="40"/>
    </row>
    <row r="11" spans="1:15" s="89" customFormat="1" ht="48" customHeight="1" thickTop="1">
      <c r="A11" s="237" t="s">
        <v>198</v>
      </c>
      <c r="B11" s="238"/>
      <c r="C11" s="238"/>
      <c r="D11" s="238"/>
      <c r="E11" s="140">
        <f>+E12+E16</f>
        <v>620289</v>
      </c>
      <c r="F11" s="141">
        <f aca="true" t="shared" si="2" ref="F11:L11">+F12+F16</f>
        <v>0</v>
      </c>
      <c r="G11" s="140">
        <f t="shared" si="2"/>
        <v>863796</v>
      </c>
      <c r="H11" s="141">
        <f t="shared" si="2"/>
        <v>0</v>
      </c>
      <c r="I11" s="140">
        <f t="shared" si="2"/>
        <v>625938</v>
      </c>
      <c r="J11" s="141">
        <f t="shared" si="2"/>
        <v>0</v>
      </c>
      <c r="K11" s="140">
        <f t="shared" si="2"/>
        <v>625938</v>
      </c>
      <c r="L11" s="142">
        <f t="shared" si="2"/>
        <v>0</v>
      </c>
      <c r="M11" s="87"/>
      <c r="N11" s="88"/>
      <c r="O11" s="88"/>
    </row>
    <row r="12" spans="1:15" s="73" customFormat="1" ht="15.75" customHeight="1">
      <c r="A12" s="174" t="s">
        <v>170</v>
      </c>
      <c r="B12" s="175"/>
      <c r="C12" s="175"/>
      <c r="D12" s="176"/>
      <c r="E12" s="177">
        <f>+E13</f>
        <v>236380</v>
      </c>
      <c r="F12" s="178">
        <f aca="true" t="shared" si="3" ref="F12:L14">+F13</f>
        <v>0</v>
      </c>
      <c r="G12" s="177">
        <f t="shared" si="3"/>
        <v>417293</v>
      </c>
      <c r="H12" s="178">
        <f t="shared" si="3"/>
        <v>0</v>
      </c>
      <c r="I12" s="177">
        <f t="shared" si="3"/>
        <v>375563</v>
      </c>
      <c r="J12" s="178">
        <f t="shared" si="3"/>
        <v>0</v>
      </c>
      <c r="K12" s="177">
        <f t="shared" si="3"/>
        <v>375563</v>
      </c>
      <c r="L12" s="172">
        <f t="shared" si="3"/>
        <v>0</v>
      </c>
      <c r="M12" s="71"/>
      <c r="N12" s="71"/>
      <c r="O12" s="72"/>
    </row>
    <row r="13" spans="1:12" s="71" customFormat="1" ht="15.75" customHeight="1">
      <c r="A13" s="39"/>
      <c r="B13" s="204" t="s">
        <v>171</v>
      </c>
      <c r="C13" s="222"/>
      <c r="D13" s="223"/>
      <c r="E13" s="207">
        <f>+E14</f>
        <v>236380</v>
      </c>
      <c r="F13" s="215">
        <f t="shared" si="3"/>
        <v>0</v>
      </c>
      <c r="G13" s="207">
        <f t="shared" si="3"/>
        <v>417293</v>
      </c>
      <c r="H13" s="215">
        <f t="shared" si="3"/>
        <v>0</v>
      </c>
      <c r="I13" s="207">
        <f t="shared" si="3"/>
        <v>375563</v>
      </c>
      <c r="J13" s="215">
        <f t="shared" si="3"/>
        <v>0</v>
      </c>
      <c r="K13" s="207">
        <f t="shared" si="3"/>
        <v>375563</v>
      </c>
      <c r="L13" s="173">
        <f t="shared" si="3"/>
        <v>0</v>
      </c>
    </row>
    <row r="14" spans="1:12" s="74" customFormat="1" ht="15.75" customHeight="1">
      <c r="A14" s="75"/>
      <c r="B14" s="76"/>
      <c r="C14" s="63" t="s">
        <v>172</v>
      </c>
      <c r="D14" s="81"/>
      <c r="E14" s="132">
        <f>+E15</f>
        <v>236380</v>
      </c>
      <c r="F14" s="133">
        <f t="shared" si="3"/>
        <v>0</v>
      </c>
      <c r="G14" s="132">
        <f t="shared" si="3"/>
        <v>417293</v>
      </c>
      <c r="H14" s="133">
        <f t="shared" si="3"/>
        <v>0</v>
      </c>
      <c r="I14" s="132">
        <f t="shared" si="3"/>
        <v>375563</v>
      </c>
      <c r="J14" s="133">
        <f t="shared" si="3"/>
        <v>0</v>
      </c>
      <c r="K14" s="132">
        <f t="shared" si="3"/>
        <v>375563</v>
      </c>
      <c r="L14" s="134">
        <f t="shared" si="3"/>
        <v>0</v>
      </c>
    </row>
    <row r="15" spans="1:12" s="71" customFormat="1" ht="15.75" customHeight="1">
      <c r="A15" s="77"/>
      <c r="B15" s="78"/>
      <c r="C15" s="79"/>
      <c r="D15" s="79" t="s">
        <v>173</v>
      </c>
      <c r="E15" s="143">
        <v>236380</v>
      </c>
      <c r="F15" s="144"/>
      <c r="G15" s="143">
        <v>417293</v>
      </c>
      <c r="H15" s="144"/>
      <c r="I15" s="143">
        <v>375563</v>
      </c>
      <c r="J15" s="144"/>
      <c r="K15" s="143">
        <v>375563</v>
      </c>
      <c r="L15" s="145"/>
    </row>
    <row r="16" spans="1:12" s="71" customFormat="1" ht="15.75" customHeight="1">
      <c r="A16" s="174" t="s">
        <v>174</v>
      </c>
      <c r="B16" s="179"/>
      <c r="C16" s="179"/>
      <c r="D16" s="180"/>
      <c r="E16" s="177">
        <f aca="true" t="shared" si="4" ref="E16:L16">SUM(E17)</f>
        <v>383909</v>
      </c>
      <c r="F16" s="181">
        <f t="shared" si="4"/>
        <v>0</v>
      </c>
      <c r="G16" s="177">
        <f t="shared" si="4"/>
        <v>446503</v>
      </c>
      <c r="H16" s="181">
        <f t="shared" si="4"/>
        <v>0</v>
      </c>
      <c r="I16" s="177">
        <f t="shared" si="4"/>
        <v>250375</v>
      </c>
      <c r="J16" s="181">
        <f t="shared" si="4"/>
        <v>0</v>
      </c>
      <c r="K16" s="177">
        <f t="shared" si="4"/>
        <v>250375</v>
      </c>
      <c r="L16" s="172">
        <f t="shared" si="4"/>
        <v>0</v>
      </c>
    </row>
    <row r="17" spans="1:12" s="71" customFormat="1" ht="15.75" customHeight="1">
      <c r="A17" s="39"/>
      <c r="B17" s="204" t="s">
        <v>175</v>
      </c>
      <c r="C17" s="222"/>
      <c r="D17" s="223"/>
      <c r="E17" s="207">
        <f>+E18+E21</f>
        <v>383909</v>
      </c>
      <c r="F17" s="208">
        <f aca="true" t="shared" si="5" ref="F17:L17">+F18+F21</f>
        <v>0</v>
      </c>
      <c r="G17" s="207">
        <f t="shared" si="5"/>
        <v>446503</v>
      </c>
      <c r="H17" s="208">
        <f t="shared" si="5"/>
        <v>0</v>
      </c>
      <c r="I17" s="207">
        <f t="shared" si="5"/>
        <v>250375</v>
      </c>
      <c r="J17" s="208">
        <f t="shared" si="5"/>
        <v>0</v>
      </c>
      <c r="K17" s="207">
        <f t="shared" si="5"/>
        <v>250375</v>
      </c>
      <c r="L17" s="173">
        <f t="shared" si="5"/>
        <v>0</v>
      </c>
    </row>
    <row r="18" spans="1:12" s="74" customFormat="1" ht="15.75" customHeight="1">
      <c r="A18" s="75"/>
      <c r="B18" s="76"/>
      <c r="C18" s="63" t="s">
        <v>176</v>
      </c>
      <c r="D18" s="81"/>
      <c r="E18" s="132">
        <f>SUM(E19:E20)</f>
        <v>0</v>
      </c>
      <c r="F18" s="133">
        <f aca="true" t="shared" si="6" ref="F18:L18">SUM(F19:F20)</f>
        <v>0</v>
      </c>
      <c r="G18" s="132">
        <f t="shared" si="6"/>
        <v>29210</v>
      </c>
      <c r="H18" s="133">
        <f t="shared" si="6"/>
        <v>0</v>
      </c>
      <c r="I18" s="132">
        <f t="shared" si="6"/>
        <v>41729</v>
      </c>
      <c r="J18" s="133">
        <f t="shared" si="6"/>
        <v>0</v>
      </c>
      <c r="K18" s="132">
        <f t="shared" si="6"/>
        <v>41729</v>
      </c>
      <c r="L18" s="134">
        <f t="shared" si="6"/>
        <v>0</v>
      </c>
    </row>
    <row r="19" spans="1:12" s="71" customFormat="1" ht="15.75" customHeight="1">
      <c r="A19" s="77"/>
      <c r="B19" s="78"/>
      <c r="C19" s="79"/>
      <c r="D19" s="80" t="s">
        <v>177</v>
      </c>
      <c r="E19" s="143"/>
      <c r="F19" s="144"/>
      <c r="G19" s="143">
        <v>29210</v>
      </c>
      <c r="H19" s="144"/>
      <c r="I19" s="143"/>
      <c r="J19" s="144"/>
      <c r="K19" s="143"/>
      <c r="L19" s="145"/>
    </row>
    <row r="20" spans="1:12" s="71" customFormat="1" ht="15.75" customHeight="1">
      <c r="A20" s="77"/>
      <c r="B20" s="78"/>
      <c r="C20" s="79"/>
      <c r="D20" s="80" t="s">
        <v>178</v>
      </c>
      <c r="E20" s="143"/>
      <c r="F20" s="144"/>
      <c r="G20" s="143"/>
      <c r="H20" s="144"/>
      <c r="I20" s="143">
        <v>41729</v>
      </c>
      <c r="J20" s="144"/>
      <c r="K20" s="143">
        <v>41729</v>
      </c>
      <c r="L20" s="145"/>
    </row>
    <row r="21" spans="1:12" s="74" customFormat="1" ht="15.75" customHeight="1">
      <c r="A21" s="75"/>
      <c r="B21" s="76"/>
      <c r="C21" s="63" t="s">
        <v>179</v>
      </c>
      <c r="D21" s="81"/>
      <c r="E21" s="132">
        <f aca="true" t="shared" si="7" ref="E21:L21">SUM(E22:E25)</f>
        <v>383909</v>
      </c>
      <c r="F21" s="133">
        <f t="shared" si="7"/>
        <v>0</v>
      </c>
      <c r="G21" s="132">
        <f t="shared" si="7"/>
        <v>417293</v>
      </c>
      <c r="H21" s="133">
        <f t="shared" si="7"/>
        <v>0</v>
      </c>
      <c r="I21" s="132">
        <f t="shared" si="7"/>
        <v>208646</v>
      </c>
      <c r="J21" s="133">
        <f t="shared" si="7"/>
        <v>0</v>
      </c>
      <c r="K21" s="132">
        <f t="shared" si="7"/>
        <v>208646</v>
      </c>
      <c r="L21" s="134">
        <f t="shared" si="7"/>
        <v>0</v>
      </c>
    </row>
    <row r="22" spans="1:12" s="71" customFormat="1" ht="15.75" customHeight="1">
      <c r="A22" s="77"/>
      <c r="B22" s="78"/>
      <c r="C22" s="79"/>
      <c r="D22" s="80" t="s">
        <v>180</v>
      </c>
      <c r="E22" s="143">
        <v>208646</v>
      </c>
      <c r="F22" s="144"/>
      <c r="G22" s="143">
        <v>292105</v>
      </c>
      <c r="H22" s="144"/>
      <c r="I22" s="143"/>
      <c r="J22" s="144"/>
      <c r="K22" s="143"/>
      <c r="L22" s="145"/>
    </row>
    <row r="23" spans="1:12" s="71" customFormat="1" ht="15.75" customHeight="1">
      <c r="A23" s="77"/>
      <c r="B23" s="78"/>
      <c r="C23" s="79"/>
      <c r="D23" s="80" t="s">
        <v>181</v>
      </c>
      <c r="E23" s="143">
        <v>133534</v>
      </c>
      <c r="F23" s="144"/>
      <c r="G23" s="143"/>
      <c r="H23" s="144"/>
      <c r="I23" s="143"/>
      <c r="J23" s="144"/>
      <c r="K23" s="143"/>
      <c r="L23" s="145"/>
    </row>
    <row r="24" spans="1:12" s="71" customFormat="1" ht="15.75" customHeight="1">
      <c r="A24" s="77"/>
      <c r="B24" s="78"/>
      <c r="C24" s="79"/>
      <c r="D24" s="79" t="s">
        <v>209</v>
      </c>
      <c r="E24" s="143">
        <v>41729</v>
      </c>
      <c r="F24" s="144"/>
      <c r="G24" s="143"/>
      <c r="H24" s="144"/>
      <c r="I24" s="143"/>
      <c r="J24" s="144"/>
      <c r="K24" s="143"/>
      <c r="L24" s="145"/>
    </row>
    <row r="25" spans="1:12" s="71" customFormat="1" ht="15.75" customHeight="1" thickBot="1">
      <c r="A25" s="82"/>
      <c r="B25" s="85"/>
      <c r="C25" s="84"/>
      <c r="D25" s="86" t="s">
        <v>182</v>
      </c>
      <c r="E25" s="135"/>
      <c r="F25" s="136"/>
      <c r="G25" s="135">
        <v>125188</v>
      </c>
      <c r="H25" s="136"/>
      <c r="I25" s="135">
        <v>208646</v>
      </c>
      <c r="J25" s="136"/>
      <c r="K25" s="135">
        <v>208646</v>
      </c>
      <c r="L25" s="137"/>
    </row>
    <row r="26" spans="2:16" s="2" customFormat="1" ht="48" customHeight="1" thickBot="1" thickTop="1">
      <c r="B26" s="1"/>
      <c r="C26" s="1"/>
      <c r="D26" s="1"/>
      <c r="E26" s="138"/>
      <c r="F26" s="139"/>
      <c r="G26" s="138"/>
      <c r="H26" s="139"/>
      <c r="I26" s="138"/>
      <c r="J26" s="139"/>
      <c r="K26" s="138"/>
      <c r="L26" s="139"/>
      <c r="M26" s="40"/>
      <c r="N26" s="40"/>
      <c r="O26" s="40"/>
      <c r="P26" s="40"/>
    </row>
    <row r="27" spans="1:15" s="89" customFormat="1" ht="48" customHeight="1" thickTop="1">
      <c r="A27" s="237" t="s">
        <v>197</v>
      </c>
      <c r="B27" s="238"/>
      <c r="C27" s="238"/>
      <c r="D27" s="238"/>
      <c r="E27" s="129">
        <f>+E28</f>
        <v>153311</v>
      </c>
      <c r="F27" s="130">
        <f aca="true" t="shared" si="8" ref="F27:K27">+F28</f>
        <v>0</v>
      </c>
      <c r="G27" s="129">
        <f t="shared" si="8"/>
        <v>190285</v>
      </c>
      <c r="H27" s="130">
        <f t="shared" si="8"/>
        <v>0</v>
      </c>
      <c r="I27" s="129">
        <f t="shared" si="8"/>
        <v>257470</v>
      </c>
      <c r="J27" s="130">
        <f t="shared" si="8"/>
        <v>0</v>
      </c>
      <c r="K27" s="129">
        <f t="shared" si="8"/>
        <v>146053</v>
      </c>
      <c r="L27" s="131">
        <f>+L28</f>
        <v>0</v>
      </c>
      <c r="M27" s="87"/>
      <c r="N27" s="88"/>
      <c r="O27" s="88"/>
    </row>
    <row r="28" spans="1:15" s="73" customFormat="1" ht="15.75" customHeight="1">
      <c r="A28" s="174" t="s">
        <v>187</v>
      </c>
      <c r="B28" s="182"/>
      <c r="C28" s="182"/>
      <c r="D28" s="183"/>
      <c r="E28" s="177">
        <f>+E29+E34</f>
        <v>153311</v>
      </c>
      <c r="F28" s="181">
        <f aca="true" t="shared" si="9" ref="F28:L28">+F29+F34</f>
        <v>0</v>
      </c>
      <c r="G28" s="177">
        <f t="shared" si="9"/>
        <v>190285</v>
      </c>
      <c r="H28" s="181">
        <f t="shared" si="9"/>
        <v>0</v>
      </c>
      <c r="I28" s="177">
        <f t="shared" si="9"/>
        <v>257470</v>
      </c>
      <c r="J28" s="181">
        <f t="shared" si="9"/>
        <v>0</v>
      </c>
      <c r="K28" s="177">
        <f t="shared" si="9"/>
        <v>146053</v>
      </c>
      <c r="L28" s="172">
        <f t="shared" si="9"/>
        <v>0</v>
      </c>
      <c r="M28" s="71"/>
      <c r="N28" s="71"/>
      <c r="O28" s="72"/>
    </row>
    <row r="29" spans="1:12" s="71" customFormat="1" ht="15.75" customHeight="1">
      <c r="A29" s="39"/>
      <c r="B29" s="204" t="s">
        <v>184</v>
      </c>
      <c r="C29" s="222"/>
      <c r="D29" s="223"/>
      <c r="E29" s="207">
        <f>+E30+E32</f>
        <v>40225</v>
      </c>
      <c r="F29" s="215">
        <f aca="true" t="shared" si="10" ref="F29:L29">+F30+F32</f>
        <v>0</v>
      </c>
      <c r="G29" s="207">
        <f t="shared" si="10"/>
        <v>35470</v>
      </c>
      <c r="H29" s="215">
        <f t="shared" si="10"/>
        <v>0</v>
      </c>
      <c r="I29" s="207">
        <f t="shared" si="10"/>
        <v>40061</v>
      </c>
      <c r="J29" s="215">
        <f t="shared" si="10"/>
        <v>0</v>
      </c>
      <c r="K29" s="207">
        <f t="shared" si="10"/>
        <v>41730</v>
      </c>
      <c r="L29" s="173">
        <f t="shared" si="10"/>
        <v>0</v>
      </c>
    </row>
    <row r="30" spans="1:12" s="74" customFormat="1" ht="15.75" customHeight="1">
      <c r="A30" s="75"/>
      <c r="B30" s="76"/>
      <c r="C30" s="63" t="s">
        <v>185</v>
      </c>
      <c r="D30" s="81"/>
      <c r="E30" s="132">
        <f>+E31</f>
        <v>21864</v>
      </c>
      <c r="F30" s="133">
        <f aca="true" t="shared" si="11" ref="F30:L30">+F31</f>
        <v>0</v>
      </c>
      <c r="G30" s="132">
        <f t="shared" si="11"/>
        <v>25038</v>
      </c>
      <c r="H30" s="133">
        <f t="shared" si="11"/>
        <v>0</v>
      </c>
      <c r="I30" s="132">
        <f t="shared" si="11"/>
        <v>25038</v>
      </c>
      <c r="J30" s="133">
        <f t="shared" si="11"/>
        <v>0</v>
      </c>
      <c r="K30" s="132">
        <f t="shared" si="11"/>
        <v>25038</v>
      </c>
      <c r="L30" s="134">
        <f t="shared" si="11"/>
        <v>0</v>
      </c>
    </row>
    <row r="31" spans="1:12" s="71" customFormat="1" ht="15.75" customHeight="1">
      <c r="A31" s="77"/>
      <c r="B31" s="78"/>
      <c r="C31" s="79"/>
      <c r="D31" s="79" t="s">
        <v>188</v>
      </c>
      <c r="E31" s="143">
        <v>21864</v>
      </c>
      <c r="F31" s="144"/>
      <c r="G31" s="143">
        <v>25038</v>
      </c>
      <c r="H31" s="144"/>
      <c r="I31" s="143">
        <v>25038</v>
      </c>
      <c r="J31" s="144"/>
      <c r="K31" s="143">
        <v>25038</v>
      </c>
      <c r="L31" s="145"/>
    </row>
    <row r="32" spans="1:12" s="74" customFormat="1" ht="15.75" customHeight="1">
      <c r="A32" s="75"/>
      <c r="B32" s="76"/>
      <c r="C32" s="63" t="s">
        <v>189</v>
      </c>
      <c r="D32" s="81"/>
      <c r="E32" s="132">
        <f>+E33</f>
        <v>18361</v>
      </c>
      <c r="F32" s="133">
        <f aca="true" t="shared" si="12" ref="F32:L32">+F33</f>
        <v>0</v>
      </c>
      <c r="G32" s="132">
        <f t="shared" si="12"/>
        <v>10432</v>
      </c>
      <c r="H32" s="133">
        <f t="shared" si="12"/>
        <v>0</v>
      </c>
      <c r="I32" s="132">
        <f t="shared" si="12"/>
        <v>15023</v>
      </c>
      <c r="J32" s="133">
        <f t="shared" si="12"/>
        <v>0</v>
      </c>
      <c r="K32" s="132">
        <f t="shared" si="12"/>
        <v>16692</v>
      </c>
      <c r="L32" s="134">
        <f t="shared" si="12"/>
        <v>0</v>
      </c>
    </row>
    <row r="33" spans="1:12" s="71" customFormat="1" ht="15.75" customHeight="1">
      <c r="A33" s="77"/>
      <c r="B33" s="78"/>
      <c r="C33" s="79"/>
      <c r="D33" s="79" t="s">
        <v>190</v>
      </c>
      <c r="E33" s="143">
        <v>18361</v>
      </c>
      <c r="F33" s="144"/>
      <c r="G33" s="143">
        <v>10432</v>
      </c>
      <c r="H33" s="144"/>
      <c r="I33" s="143">
        <v>15023</v>
      </c>
      <c r="J33" s="144"/>
      <c r="K33" s="143">
        <v>16692</v>
      </c>
      <c r="L33" s="145"/>
    </row>
    <row r="34" spans="1:12" s="71" customFormat="1" ht="15.75" customHeight="1">
      <c r="A34" s="39"/>
      <c r="B34" s="204" t="s">
        <v>191</v>
      </c>
      <c r="C34" s="222"/>
      <c r="D34" s="223"/>
      <c r="E34" s="207">
        <f>+E35</f>
        <v>113086</v>
      </c>
      <c r="F34" s="215">
        <f aca="true" t="shared" si="13" ref="F34:L34">+F35</f>
        <v>0</v>
      </c>
      <c r="G34" s="207">
        <f t="shared" si="13"/>
        <v>154815</v>
      </c>
      <c r="H34" s="215">
        <f t="shared" si="13"/>
        <v>0</v>
      </c>
      <c r="I34" s="207">
        <f t="shared" si="13"/>
        <v>217409</v>
      </c>
      <c r="J34" s="215">
        <f t="shared" si="13"/>
        <v>0</v>
      </c>
      <c r="K34" s="207">
        <f t="shared" si="13"/>
        <v>104323</v>
      </c>
      <c r="L34" s="173">
        <f t="shared" si="13"/>
        <v>0</v>
      </c>
    </row>
    <row r="35" spans="1:12" s="74" customFormat="1" ht="15.75" customHeight="1">
      <c r="A35" s="75"/>
      <c r="B35" s="76"/>
      <c r="C35" s="63" t="s">
        <v>192</v>
      </c>
      <c r="D35" s="81"/>
      <c r="E35" s="132">
        <f>SUM(E36:E39)</f>
        <v>113086</v>
      </c>
      <c r="F35" s="146">
        <f aca="true" t="shared" si="14" ref="F35:L35">SUM(F36:F39)</f>
        <v>0</v>
      </c>
      <c r="G35" s="132">
        <f t="shared" si="14"/>
        <v>154815</v>
      </c>
      <c r="H35" s="146">
        <f t="shared" si="14"/>
        <v>0</v>
      </c>
      <c r="I35" s="132">
        <f t="shared" si="14"/>
        <v>217409</v>
      </c>
      <c r="J35" s="146">
        <f t="shared" si="14"/>
        <v>0</v>
      </c>
      <c r="K35" s="132">
        <f t="shared" si="14"/>
        <v>104323</v>
      </c>
      <c r="L35" s="134">
        <f t="shared" si="14"/>
        <v>0</v>
      </c>
    </row>
    <row r="36" spans="1:12" s="71" customFormat="1" ht="15.75" customHeight="1">
      <c r="A36" s="77"/>
      <c r="B36" s="78"/>
      <c r="C36" s="79"/>
      <c r="D36" s="80" t="s">
        <v>193</v>
      </c>
      <c r="E36" s="143">
        <v>113086</v>
      </c>
      <c r="F36" s="144"/>
      <c r="G36" s="143">
        <v>113086</v>
      </c>
      <c r="H36" s="144"/>
      <c r="I36" s="143">
        <v>113086</v>
      </c>
      <c r="J36" s="144"/>
      <c r="K36" s="143"/>
      <c r="L36" s="145"/>
    </row>
    <row r="37" spans="1:12" s="71" customFormat="1" ht="15.75" customHeight="1">
      <c r="A37" s="77"/>
      <c r="B37" s="78"/>
      <c r="C37" s="79"/>
      <c r="D37" s="80" t="s">
        <v>194</v>
      </c>
      <c r="E37" s="143"/>
      <c r="F37" s="144"/>
      <c r="G37" s="143"/>
      <c r="H37" s="144"/>
      <c r="I37" s="143">
        <v>104323</v>
      </c>
      <c r="J37" s="144"/>
      <c r="K37" s="143">
        <v>104323</v>
      </c>
      <c r="L37" s="145"/>
    </row>
    <row r="38" spans="1:12" s="71" customFormat="1" ht="15.75" customHeight="1">
      <c r="A38" s="77"/>
      <c r="B38" s="78"/>
      <c r="C38" s="79"/>
      <c r="D38" s="80" t="s">
        <v>195</v>
      </c>
      <c r="E38" s="143"/>
      <c r="F38" s="144"/>
      <c r="G38" s="143"/>
      <c r="H38" s="144"/>
      <c r="I38" s="143"/>
      <c r="J38" s="144"/>
      <c r="K38" s="143"/>
      <c r="L38" s="145"/>
    </row>
    <row r="39" spans="1:12" s="71" customFormat="1" ht="15.75" customHeight="1" thickBot="1">
      <c r="A39" s="82"/>
      <c r="B39" s="83"/>
      <c r="C39" s="84"/>
      <c r="D39" s="110" t="s">
        <v>196</v>
      </c>
      <c r="E39" s="135"/>
      <c r="F39" s="136"/>
      <c r="G39" s="135">
        <v>41729</v>
      </c>
      <c r="H39" s="136"/>
      <c r="I39" s="135"/>
      <c r="J39" s="136"/>
      <c r="K39" s="135"/>
      <c r="L39" s="137"/>
    </row>
    <row r="40" spans="2:16" s="2" customFormat="1" ht="48" customHeight="1" thickBot="1" thickTop="1">
      <c r="B40" s="1"/>
      <c r="C40" s="1"/>
      <c r="D40" s="1"/>
      <c r="E40" s="138"/>
      <c r="F40" s="139"/>
      <c r="G40" s="138"/>
      <c r="H40" s="139"/>
      <c r="I40" s="138"/>
      <c r="J40" s="139"/>
      <c r="K40" s="138"/>
      <c r="L40" s="139"/>
      <c r="M40" s="40"/>
      <c r="N40" s="40"/>
      <c r="O40" s="40"/>
      <c r="P40" s="40"/>
    </row>
    <row r="41" spans="1:15" s="89" customFormat="1" ht="48" customHeight="1" thickTop="1">
      <c r="A41" s="237" t="s">
        <v>168</v>
      </c>
      <c r="B41" s="238"/>
      <c r="C41" s="238"/>
      <c r="D41" s="238"/>
      <c r="E41" s="140">
        <f aca="true" t="shared" si="15" ref="E41:L41">+E42+E46+E87+E117</f>
        <v>5008360</v>
      </c>
      <c r="F41" s="141">
        <f t="shared" si="15"/>
        <v>11002517</v>
      </c>
      <c r="G41" s="140">
        <f t="shared" si="15"/>
        <v>6913290</v>
      </c>
      <c r="H41" s="141">
        <f t="shared" si="15"/>
        <v>7011769</v>
      </c>
      <c r="I41" s="140">
        <f t="shared" si="15"/>
        <v>7694045</v>
      </c>
      <c r="J41" s="141">
        <f t="shared" si="15"/>
        <v>8044566</v>
      </c>
      <c r="K41" s="140">
        <f t="shared" si="15"/>
        <v>7364802</v>
      </c>
      <c r="L41" s="142">
        <f t="shared" si="15"/>
        <v>6747620</v>
      </c>
      <c r="M41" s="87"/>
      <c r="N41" s="88"/>
      <c r="O41" s="88"/>
    </row>
    <row r="42" spans="1:13" ht="15.75" customHeight="1">
      <c r="A42" s="174" t="s">
        <v>11</v>
      </c>
      <c r="B42" s="184"/>
      <c r="C42" s="175"/>
      <c r="D42" s="175"/>
      <c r="E42" s="177">
        <f aca="true" t="shared" si="16" ref="E42:L42">+E43</f>
        <v>54248</v>
      </c>
      <c r="F42" s="181">
        <f t="shared" si="16"/>
        <v>0</v>
      </c>
      <c r="G42" s="177">
        <f t="shared" si="16"/>
        <v>54248</v>
      </c>
      <c r="H42" s="181">
        <f t="shared" si="16"/>
        <v>0</v>
      </c>
      <c r="I42" s="177">
        <f t="shared" si="16"/>
        <v>62594</v>
      </c>
      <c r="J42" s="181">
        <f t="shared" si="16"/>
        <v>0</v>
      </c>
      <c r="K42" s="177">
        <f t="shared" si="16"/>
        <v>62594</v>
      </c>
      <c r="L42" s="172">
        <f t="shared" si="16"/>
        <v>0</v>
      </c>
      <c r="M42" s="6"/>
    </row>
    <row r="43" spans="1:15" s="4" customFormat="1" ht="15.75" customHeight="1">
      <c r="A43" s="42"/>
      <c r="B43" s="220" t="s">
        <v>164</v>
      </c>
      <c r="C43" s="220"/>
      <c r="D43" s="220"/>
      <c r="E43" s="207">
        <f>SUM(E44:E45)</f>
        <v>54248</v>
      </c>
      <c r="F43" s="215">
        <f aca="true" t="shared" si="17" ref="F43:L43">SUM(F44:F45)</f>
        <v>0</v>
      </c>
      <c r="G43" s="207">
        <f t="shared" si="17"/>
        <v>54248</v>
      </c>
      <c r="H43" s="215">
        <f t="shared" si="17"/>
        <v>0</v>
      </c>
      <c r="I43" s="207">
        <f t="shared" si="17"/>
        <v>62594</v>
      </c>
      <c r="J43" s="215">
        <f t="shared" si="17"/>
        <v>0</v>
      </c>
      <c r="K43" s="207">
        <f t="shared" si="17"/>
        <v>62594</v>
      </c>
      <c r="L43" s="173">
        <f t="shared" si="17"/>
        <v>0</v>
      </c>
      <c r="M43" s="50"/>
      <c r="N43" s="51"/>
      <c r="O43" s="45"/>
    </row>
    <row r="44" spans="1:12" ht="15.75" customHeight="1">
      <c r="A44" s="38"/>
      <c r="B44" s="15"/>
      <c r="C44" s="22"/>
      <c r="D44" s="24" t="s">
        <v>81</v>
      </c>
      <c r="E44" s="143"/>
      <c r="F44" s="144"/>
      <c r="G44" s="143"/>
      <c r="H44" s="144"/>
      <c r="I44" s="143"/>
      <c r="J44" s="144"/>
      <c r="K44" s="147"/>
      <c r="L44" s="145"/>
    </row>
    <row r="45" spans="1:12" ht="15.75" customHeight="1">
      <c r="A45" s="38"/>
      <c r="B45" s="15"/>
      <c r="C45" s="22"/>
      <c r="D45" s="23" t="s">
        <v>82</v>
      </c>
      <c r="E45" s="143">
        <v>54248</v>
      </c>
      <c r="F45" s="144"/>
      <c r="G45" s="143">
        <v>54248</v>
      </c>
      <c r="H45" s="144"/>
      <c r="I45" s="143">
        <v>62594</v>
      </c>
      <c r="J45" s="144"/>
      <c r="K45" s="143">
        <v>62594</v>
      </c>
      <c r="L45" s="145"/>
    </row>
    <row r="46" spans="1:13" ht="16.5" customHeight="1">
      <c r="A46" s="174" t="s">
        <v>15</v>
      </c>
      <c r="B46" s="184"/>
      <c r="C46" s="175"/>
      <c r="D46" s="175"/>
      <c r="E46" s="177">
        <f aca="true" t="shared" si="18" ref="E46:L46">SUM(E47+E84)</f>
        <v>1135548</v>
      </c>
      <c r="F46" s="178">
        <f t="shared" si="18"/>
        <v>8165564</v>
      </c>
      <c r="G46" s="177">
        <f t="shared" si="18"/>
        <v>1886580</v>
      </c>
      <c r="H46" s="178">
        <f t="shared" si="18"/>
        <v>1836088</v>
      </c>
      <c r="I46" s="177">
        <f t="shared" si="18"/>
        <v>2779170</v>
      </c>
      <c r="J46" s="181">
        <f t="shared" si="18"/>
        <v>1335337</v>
      </c>
      <c r="K46" s="177">
        <f t="shared" si="18"/>
        <v>2883496</v>
      </c>
      <c r="L46" s="172">
        <f t="shared" si="18"/>
        <v>125188</v>
      </c>
      <c r="M46" s="6"/>
    </row>
    <row r="47" spans="1:15" s="4" customFormat="1" ht="15.75" customHeight="1">
      <c r="A47" s="42"/>
      <c r="B47" s="220" t="s">
        <v>16</v>
      </c>
      <c r="C47" s="220"/>
      <c r="D47" s="220"/>
      <c r="E47" s="207">
        <f aca="true" t="shared" si="19" ref="E47:L47">+E48+E67+E70+E73</f>
        <v>1130819</v>
      </c>
      <c r="F47" s="208">
        <f t="shared" si="19"/>
        <v>8165564</v>
      </c>
      <c r="G47" s="207">
        <f t="shared" si="19"/>
        <v>1736355</v>
      </c>
      <c r="H47" s="208">
        <f t="shared" si="19"/>
        <v>1836088</v>
      </c>
      <c r="I47" s="207">
        <f t="shared" si="19"/>
        <v>2528794</v>
      </c>
      <c r="J47" s="208">
        <f t="shared" si="19"/>
        <v>1210149</v>
      </c>
      <c r="K47" s="207">
        <f t="shared" si="19"/>
        <v>2633120</v>
      </c>
      <c r="L47" s="173">
        <f t="shared" si="19"/>
        <v>125188</v>
      </c>
      <c r="M47" s="50"/>
      <c r="N47" s="51"/>
      <c r="O47" s="45"/>
    </row>
    <row r="48" spans="1:15" s="67" customFormat="1" ht="15" customHeight="1">
      <c r="A48" s="62"/>
      <c r="B48" s="63"/>
      <c r="C48" s="13" t="s">
        <v>17</v>
      </c>
      <c r="D48" s="14"/>
      <c r="E48" s="132">
        <f>SUM(E49:E66)</f>
        <v>380587</v>
      </c>
      <c r="F48" s="133">
        <f>SUM(F49:F66)</f>
        <v>1113318</v>
      </c>
      <c r="G48" s="132">
        <f aca="true" t="shared" si="20" ref="G48:L48">SUM(G49:G66)</f>
        <v>617593</v>
      </c>
      <c r="H48" s="133">
        <f t="shared" si="20"/>
        <v>417293</v>
      </c>
      <c r="I48" s="132">
        <f t="shared" si="20"/>
        <v>1564847</v>
      </c>
      <c r="J48" s="146">
        <f t="shared" si="20"/>
        <v>125188</v>
      </c>
      <c r="K48" s="132">
        <f t="shared" si="20"/>
        <v>1502254</v>
      </c>
      <c r="L48" s="134">
        <f t="shared" si="20"/>
        <v>125188</v>
      </c>
      <c r="M48" s="64"/>
      <c r="N48" s="65"/>
      <c r="O48" s="66"/>
    </row>
    <row r="49" spans="1:12" ht="15.75" customHeight="1">
      <c r="A49" s="38"/>
      <c r="B49" s="15"/>
      <c r="C49" s="22"/>
      <c r="D49" s="26" t="s">
        <v>61</v>
      </c>
      <c r="E49" s="143">
        <v>146052</v>
      </c>
      <c r="F49" s="144"/>
      <c r="G49" s="143">
        <v>104323</v>
      </c>
      <c r="H49" s="144"/>
      <c r="I49" s="143">
        <v>104323</v>
      </c>
      <c r="J49" s="144"/>
      <c r="K49" s="143">
        <v>104323</v>
      </c>
      <c r="L49" s="145"/>
    </row>
    <row r="50" spans="1:12" ht="15.75" customHeight="1">
      <c r="A50" s="38"/>
      <c r="B50" s="15"/>
      <c r="C50" s="22"/>
      <c r="D50" s="26" t="s">
        <v>62</v>
      </c>
      <c r="E50" s="143"/>
      <c r="F50" s="144"/>
      <c r="G50" s="143"/>
      <c r="H50" s="144"/>
      <c r="I50" s="143"/>
      <c r="J50" s="144"/>
      <c r="K50" s="143"/>
      <c r="L50" s="145"/>
    </row>
    <row r="51" spans="1:12" ht="15.75" customHeight="1">
      <c r="A51" s="38"/>
      <c r="B51" s="15"/>
      <c r="C51" s="22"/>
      <c r="D51" s="26" t="s">
        <v>98</v>
      </c>
      <c r="E51" s="143"/>
      <c r="F51" s="144"/>
      <c r="G51" s="143">
        <v>400601</v>
      </c>
      <c r="H51" s="144"/>
      <c r="I51" s="143">
        <v>751127</v>
      </c>
      <c r="J51" s="144"/>
      <c r="K51" s="143">
        <v>417293</v>
      </c>
      <c r="L51" s="145"/>
    </row>
    <row r="52" spans="1:12" ht="15.75" customHeight="1">
      <c r="A52" s="38"/>
      <c r="B52" s="15"/>
      <c r="C52" s="22"/>
      <c r="D52" s="26" t="s">
        <v>99</v>
      </c>
      <c r="E52" s="143">
        <v>62594</v>
      </c>
      <c r="F52" s="144"/>
      <c r="G52" s="143"/>
      <c r="H52" s="144"/>
      <c r="I52" s="143">
        <v>208646</v>
      </c>
      <c r="J52" s="144"/>
      <c r="K52" s="143">
        <v>312969</v>
      </c>
      <c r="L52" s="145"/>
    </row>
    <row r="53" spans="1:12" ht="15.75" customHeight="1">
      <c r="A53" s="38"/>
      <c r="B53" s="15"/>
      <c r="C53" s="22"/>
      <c r="D53" s="26" t="s">
        <v>63</v>
      </c>
      <c r="E53" s="143">
        <v>62594</v>
      </c>
      <c r="F53" s="144"/>
      <c r="G53" s="143">
        <v>20865</v>
      </c>
      <c r="H53" s="144"/>
      <c r="I53" s="143"/>
      <c r="J53" s="144"/>
      <c r="K53" s="143"/>
      <c r="L53" s="145"/>
    </row>
    <row r="54" spans="1:12" ht="15.75" customHeight="1">
      <c r="A54" s="38"/>
      <c r="B54" s="15"/>
      <c r="C54" s="22"/>
      <c r="D54" s="26" t="s">
        <v>64</v>
      </c>
      <c r="E54" s="143"/>
      <c r="F54" s="144"/>
      <c r="G54" s="143"/>
      <c r="H54" s="144"/>
      <c r="I54" s="143"/>
      <c r="J54" s="144"/>
      <c r="K54" s="143">
        <v>83459</v>
      </c>
      <c r="L54" s="145"/>
    </row>
    <row r="55" spans="1:12" ht="15.75" customHeight="1">
      <c r="A55" s="38"/>
      <c r="B55" s="15"/>
      <c r="C55" s="22"/>
      <c r="D55" s="16" t="s">
        <v>65</v>
      </c>
      <c r="E55" s="143"/>
      <c r="F55" s="144"/>
      <c r="G55" s="143">
        <v>20865</v>
      </c>
      <c r="H55" s="144"/>
      <c r="I55" s="143"/>
      <c r="J55" s="144"/>
      <c r="K55" s="147"/>
      <c r="L55" s="145"/>
    </row>
    <row r="56" spans="1:12" ht="15.75" customHeight="1">
      <c r="A56" s="38"/>
      <c r="B56" s="15"/>
      <c r="C56" s="22"/>
      <c r="D56" s="16" t="s">
        <v>66</v>
      </c>
      <c r="E56" s="143"/>
      <c r="F56" s="144"/>
      <c r="G56" s="143"/>
      <c r="H56" s="144"/>
      <c r="I56" s="143">
        <v>125188</v>
      </c>
      <c r="J56" s="144"/>
      <c r="K56" s="147"/>
      <c r="L56" s="145"/>
    </row>
    <row r="57" spans="1:12" ht="15.75" customHeight="1">
      <c r="A57" s="38"/>
      <c r="B57" s="15"/>
      <c r="C57" s="22"/>
      <c r="D57" s="25" t="s">
        <v>67</v>
      </c>
      <c r="E57" s="143"/>
      <c r="F57" s="144"/>
      <c r="G57" s="143"/>
      <c r="H57" s="144"/>
      <c r="I57" s="143">
        <v>41729</v>
      </c>
      <c r="J57" s="144"/>
      <c r="K57" s="147"/>
      <c r="L57" s="145"/>
    </row>
    <row r="58" spans="1:12" ht="15.75" customHeight="1">
      <c r="A58" s="38"/>
      <c r="B58" s="15"/>
      <c r="C58" s="22"/>
      <c r="D58" s="25" t="s">
        <v>78</v>
      </c>
      <c r="E58" s="143"/>
      <c r="F58" s="144"/>
      <c r="G58" s="143"/>
      <c r="H58" s="144"/>
      <c r="I58" s="143">
        <v>41729</v>
      </c>
      <c r="J58" s="144"/>
      <c r="K58" s="143">
        <v>333834</v>
      </c>
      <c r="L58" s="145"/>
    </row>
    <row r="59" spans="1:12" ht="15.75" customHeight="1">
      <c r="A59" s="38"/>
      <c r="B59" s="15"/>
      <c r="C59" s="22"/>
      <c r="D59" s="25" t="s">
        <v>80</v>
      </c>
      <c r="E59" s="143"/>
      <c r="F59" s="144"/>
      <c r="G59" s="143"/>
      <c r="H59" s="144"/>
      <c r="I59" s="143"/>
      <c r="J59" s="144">
        <v>125188</v>
      </c>
      <c r="K59" s="143"/>
      <c r="L59" s="145">
        <v>125188</v>
      </c>
    </row>
    <row r="60" spans="1:12" ht="15.75" customHeight="1">
      <c r="A60" s="38"/>
      <c r="B60" s="15"/>
      <c r="C60" s="22"/>
      <c r="D60" s="26" t="s">
        <v>87</v>
      </c>
      <c r="E60" s="143"/>
      <c r="F60" s="144"/>
      <c r="G60" s="143"/>
      <c r="H60" s="144"/>
      <c r="I60" s="143">
        <v>125188</v>
      </c>
      <c r="J60" s="144"/>
      <c r="K60" s="147"/>
      <c r="L60" s="145"/>
    </row>
    <row r="61" spans="1:12" ht="15.75" customHeight="1">
      <c r="A61" s="38"/>
      <c r="B61" s="15"/>
      <c r="C61" s="22"/>
      <c r="D61" s="16" t="s">
        <v>86</v>
      </c>
      <c r="E61" s="143">
        <v>62594</v>
      </c>
      <c r="F61" s="144"/>
      <c r="G61" s="143"/>
      <c r="H61" s="144"/>
      <c r="I61" s="143">
        <v>41729</v>
      </c>
      <c r="J61" s="144"/>
      <c r="K61" s="143"/>
      <c r="L61" s="145"/>
    </row>
    <row r="62" spans="1:12" ht="15.75" customHeight="1">
      <c r="A62" s="38"/>
      <c r="B62" s="15"/>
      <c r="C62" s="22"/>
      <c r="D62" s="16" t="s">
        <v>89</v>
      </c>
      <c r="E62" s="143">
        <v>3459</v>
      </c>
      <c r="F62" s="144">
        <v>417293</v>
      </c>
      <c r="G62" s="143"/>
      <c r="H62" s="144">
        <v>417293</v>
      </c>
      <c r="I62" s="143">
        <v>83459</v>
      </c>
      <c r="J62" s="144"/>
      <c r="K62" s="143">
        <v>83459</v>
      </c>
      <c r="L62" s="145"/>
    </row>
    <row r="63" spans="1:12" ht="15.75" customHeight="1">
      <c r="A63" s="38"/>
      <c r="B63" s="15"/>
      <c r="C63" s="22"/>
      <c r="D63" s="27" t="s">
        <v>75</v>
      </c>
      <c r="E63" s="143"/>
      <c r="F63" s="144"/>
      <c r="G63" s="143"/>
      <c r="H63" s="144"/>
      <c r="I63" s="143"/>
      <c r="J63" s="144"/>
      <c r="K63" s="143">
        <v>166917</v>
      </c>
      <c r="L63" s="145"/>
    </row>
    <row r="64" spans="1:12" ht="15.75" customHeight="1">
      <c r="A64" s="38"/>
      <c r="B64" s="15"/>
      <c r="C64" s="22"/>
      <c r="D64" s="27" t="s">
        <v>204</v>
      </c>
      <c r="E64" s="143">
        <v>41729</v>
      </c>
      <c r="F64" s="144"/>
      <c r="G64" s="143">
        <v>41729</v>
      </c>
      <c r="H64" s="144"/>
      <c r="I64" s="143">
        <v>41729</v>
      </c>
      <c r="J64" s="144"/>
      <c r="K64" s="143"/>
      <c r="L64" s="145"/>
    </row>
    <row r="65" spans="1:15" ht="15.75" customHeight="1">
      <c r="A65" s="38"/>
      <c r="B65" s="15"/>
      <c r="C65" s="22"/>
      <c r="D65" s="231" t="s">
        <v>210</v>
      </c>
      <c r="E65" s="143">
        <v>700</v>
      </c>
      <c r="F65" s="232">
        <v>696025</v>
      </c>
      <c r="G65" s="143"/>
      <c r="H65" s="232"/>
      <c r="I65" s="143"/>
      <c r="J65" s="232"/>
      <c r="K65" s="143"/>
      <c r="L65" s="233"/>
      <c r="M65" s="234"/>
      <c r="O65" s="6"/>
    </row>
    <row r="66" spans="1:12" ht="15.75" customHeight="1">
      <c r="A66" s="38"/>
      <c r="B66" s="15"/>
      <c r="C66" s="22"/>
      <c r="D66" s="27" t="s">
        <v>205</v>
      </c>
      <c r="E66" s="143">
        <v>865</v>
      </c>
      <c r="F66" s="144"/>
      <c r="G66" s="143">
        <v>29210</v>
      </c>
      <c r="H66" s="144"/>
      <c r="I66" s="143"/>
      <c r="J66" s="144"/>
      <c r="K66" s="143"/>
      <c r="L66" s="145"/>
    </row>
    <row r="67" spans="1:15" s="67" customFormat="1" ht="15" customHeight="1">
      <c r="A67" s="62"/>
      <c r="B67" s="63"/>
      <c r="C67" s="13" t="s">
        <v>100</v>
      </c>
      <c r="D67" s="14"/>
      <c r="E67" s="132">
        <f aca="true" t="shared" si="21" ref="E67:L67">SUM(E68:E69)</f>
        <v>242030</v>
      </c>
      <c r="F67" s="146">
        <f t="shared" si="21"/>
        <v>0</v>
      </c>
      <c r="G67" s="132">
        <f t="shared" si="21"/>
        <v>250376</v>
      </c>
      <c r="H67" s="146">
        <f t="shared" si="21"/>
        <v>0</v>
      </c>
      <c r="I67" s="132">
        <f t="shared" si="21"/>
        <v>271240</v>
      </c>
      <c r="J67" s="146">
        <f t="shared" si="21"/>
        <v>0</v>
      </c>
      <c r="K67" s="132">
        <f t="shared" si="21"/>
        <v>479887</v>
      </c>
      <c r="L67" s="134">
        <f t="shared" si="21"/>
        <v>0</v>
      </c>
      <c r="M67" s="64"/>
      <c r="N67" s="65"/>
      <c r="O67" s="66"/>
    </row>
    <row r="68" spans="1:12" ht="15" customHeight="1">
      <c r="A68" s="38"/>
      <c r="B68" s="15"/>
      <c r="C68" s="22"/>
      <c r="D68" s="25" t="s">
        <v>201</v>
      </c>
      <c r="E68" s="143">
        <v>62594</v>
      </c>
      <c r="F68" s="144"/>
      <c r="G68" s="143">
        <v>62594</v>
      </c>
      <c r="H68" s="144"/>
      <c r="I68" s="143">
        <v>62594</v>
      </c>
      <c r="J68" s="144"/>
      <c r="K68" s="143">
        <v>62594</v>
      </c>
      <c r="L68" s="145"/>
    </row>
    <row r="69" spans="1:12" ht="15" customHeight="1">
      <c r="A69" s="38"/>
      <c r="B69" s="15"/>
      <c r="C69" s="22"/>
      <c r="D69" s="27" t="s">
        <v>68</v>
      </c>
      <c r="E69" s="143">
        <v>179436</v>
      </c>
      <c r="F69" s="144"/>
      <c r="G69" s="143">
        <v>187782</v>
      </c>
      <c r="H69" s="144"/>
      <c r="I69" s="143">
        <v>208646</v>
      </c>
      <c r="J69" s="144"/>
      <c r="K69" s="143">
        <v>417293</v>
      </c>
      <c r="L69" s="145"/>
    </row>
    <row r="70" spans="1:15" s="67" customFormat="1" ht="15" customHeight="1">
      <c r="A70" s="62"/>
      <c r="B70" s="63"/>
      <c r="C70" s="13" t="s">
        <v>101</v>
      </c>
      <c r="D70" s="14"/>
      <c r="E70" s="132">
        <f>SUM(E71:E72)</f>
        <v>125631</v>
      </c>
      <c r="F70" s="146">
        <f aca="true" t="shared" si="22" ref="F70:L70">SUM(F71:F72)</f>
        <v>0</v>
      </c>
      <c r="G70" s="132">
        <f t="shared" si="22"/>
        <v>129360</v>
      </c>
      <c r="H70" s="146">
        <f t="shared" si="22"/>
        <v>0</v>
      </c>
      <c r="I70" s="132">
        <f t="shared" si="22"/>
        <v>125188</v>
      </c>
      <c r="J70" s="146">
        <f t="shared" si="22"/>
        <v>0</v>
      </c>
      <c r="K70" s="132">
        <f t="shared" si="22"/>
        <v>125188</v>
      </c>
      <c r="L70" s="134">
        <f t="shared" si="22"/>
        <v>0</v>
      </c>
      <c r="M70" s="64"/>
      <c r="N70" s="65"/>
      <c r="O70" s="66"/>
    </row>
    <row r="71" spans="1:12" ht="15.75" customHeight="1">
      <c r="A71" s="38"/>
      <c r="B71" s="15"/>
      <c r="C71" s="22"/>
      <c r="D71" s="26" t="s">
        <v>102</v>
      </c>
      <c r="E71" s="143">
        <v>91804</v>
      </c>
      <c r="F71" s="144"/>
      <c r="G71" s="143">
        <v>95977</v>
      </c>
      <c r="H71" s="144"/>
      <c r="I71" s="143">
        <v>83459</v>
      </c>
      <c r="J71" s="144"/>
      <c r="K71" s="143">
        <v>83459</v>
      </c>
      <c r="L71" s="145"/>
    </row>
    <row r="72" spans="1:12" ht="15.75" customHeight="1">
      <c r="A72" s="38"/>
      <c r="B72" s="15"/>
      <c r="C72" s="22"/>
      <c r="D72" s="26" t="s">
        <v>103</v>
      </c>
      <c r="E72" s="143">
        <v>33827</v>
      </c>
      <c r="F72" s="144"/>
      <c r="G72" s="143">
        <v>33383</v>
      </c>
      <c r="H72" s="144"/>
      <c r="I72" s="143">
        <v>41729</v>
      </c>
      <c r="J72" s="144"/>
      <c r="K72" s="143">
        <v>41729</v>
      </c>
      <c r="L72" s="145"/>
    </row>
    <row r="73" spans="1:15" s="67" customFormat="1" ht="15" customHeight="1">
      <c r="A73" s="62"/>
      <c r="B73" s="63"/>
      <c r="C73" s="13" t="s">
        <v>18</v>
      </c>
      <c r="D73" s="14"/>
      <c r="E73" s="132">
        <f aca="true" t="shared" si="23" ref="E73:L73">SUM(E74:E83)</f>
        <v>382571</v>
      </c>
      <c r="F73" s="146">
        <f t="shared" si="23"/>
        <v>7052246</v>
      </c>
      <c r="G73" s="132">
        <f t="shared" si="23"/>
        <v>739026</v>
      </c>
      <c r="H73" s="146">
        <f t="shared" si="23"/>
        <v>1418795</v>
      </c>
      <c r="I73" s="132">
        <f t="shared" si="23"/>
        <v>567519</v>
      </c>
      <c r="J73" s="146">
        <f t="shared" si="23"/>
        <v>1084961</v>
      </c>
      <c r="K73" s="132">
        <f t="shared" si="23"/>
        <v>525791</v>
      </c>
      <c r="L73" s="134">
        <f t="shared" si="23"/>
        <v>0</v>
      </c>
      <c r="M73" s="64"/>
      <c r="N73" s="65"/>
      <c r="O73" s="66"/>
    </row>
    <row r="74" spans="1:15" s="5" customFormat="1" ht="15.75" customHeight="1">
      <c r="A74" s="41"/>
      <c r="B74" s="28"/>
      <c r="C74" s="28"/>
      <c r="D74" s="27" t="s">
        <v>69</v>
      </c>
      <c r="E74" s="143">
        <v>20865</v>
      </c>
      <c r="F74" s="144"/>
      <c r="G74" s="143">
        <v>146052</v>
      </c>
      <c r="H74" s="144"/>
      <c r="I74" s="143">
        <v>83459</v>
      </c>
      <c r="J74" s="144">
        <v>1084961</v>
      </c>
      <c r="K74" s="143">
        <v>83459</v>
      </c>
      <c r="L74" s="145"/>
      <c r="M74" s="46"/>
      <c r="N74" s="47"/>
      <c r="O74" s="48"/>
    </row>
    <row r="75" spans="1:15" s="5" customFormat="1" ht="15.75" customHeight="1">
      <c r="A75" s="41"/>
      <c r="B75" s="28"/>
      <c r="C75" s="28"/>
      <c r="D75" s="26" t="s">
        <v>70</v>
      </c>
      <c r="E75" s="143">
        <v>40925</v>
      </c>
      <c r="F75" s="144">
        <v>4590219</v>
      </c>
      <c r="G75" s="143">
        <v>380154</v>
      </c>
      <c r="H75" s="144">
        <v>1418795</v>
      </c>
      <c r="I75" s="143"/>
      <c r="J75" s="144"/>
      <c r="K75" s="147"/>
      <c r="L75" s="145"/>
      <c r="M75" s="46"/>
      <c r="N75" s="47"/>
      <c r="O75" s="48"/>
    </row>
    <row r="76" spans="1:15" s="5" customFormat="1" ht="15.75" customHeight="1">
      <c r="A76" s="41"/>
      <c r="B76" s="28"/>
      <c r="C76" s="28"/>
      <c r="D76" s="26" t="s">
        <v>79</v>
      </c>
      <c r="E76" s="143"/>
      <c r="F76" s="144"/>
      <c r="G76" s="143"/>
      <c r="H76" s="144"/>
      <c r="I76" s="143">
        <v>41729</v>
      </c>
      <c r="J76" s="144"/>
      <c r="K76" s="143">
        <v>83459</v>
      </c>
      <c r="L76" s="145"/>
      <c r="M76" s="46"/>
      <c r="N76" s="47"/>
      <c r="O76" s="48"/>
    </row>
    <row r="77" spans="1:15" s="5" customFormat="1" ht="15.75" customHeight="1">
      <c r="A77" s="41"/>
      <c r="B77" s="28"/>
      <c r="C77" s="28"/>
      <c r="D77" s="27" t="s">
        <v>88</v>
      </c>
      <c r="E77" s="143">
        <v>41729</v>
      </c>
      <c r="F77" s="144"/>
      <c r="G77" s="143">
        <v>66767</v>
      </c>
      <c r="H77" s="144"/>
      <c r="I77" s="143">
        <v>41729</v>
      </c>
      <c r="J77" s="144"/>
      <c r="K77" s="147"/>
      <c r="L77" s="145"/>
      <c r="M77" s="46"/>
      <c r="N77" s="47"/>
      <c r="O77" s="48"/>
    </row>
    <row r="78" spans="1:15" s="5" customFormat="1" ht="15.75" customHeight="1">
      <c r="A78" s="41"/>
      <c r="B78" s="28"/>
      <c r="C78" s="28"/>
      <c r="D78" s="27" t="s">
        <v>71</v>
      </c>
      <c r="E78" s="143"/>
      <c r="F78" s="144"/>
      <c r="G78" s="143"/>
      <c r="H78" s="144"/>
      <c r="I78" s="143">
        <v>25038</v>
      </c>
      <c r="J78" s="144"/>
      <c r="K78" s="143">
        <v>25038</v>
      </c>
      <c r="L78" s="145"/>
      <c r="M78" s="46"/>
      <c r="N78" s="47"/>
      <c r="O78" s="48"/>
    </row>
    <row r="79" spans="1:15" s="5" customFormat="1" ht="15.75" customHeight="1">
      <c r="A79" s="41"/>
      <c r="B79" s="28"/>
      <c r="C79" s="28"/>
      <c r="D79" s="26" t="s">
        <v>72</v>
      </c>
      <c r="E79" s="143"/>
      <c r="F79" s="144"/>
      <c r="G79" s="143"/>
      <c r="H79" s="144"/>
      <c r="I79" s="143">
        <v>166917</v>
      </c>
      <c r="J79" s="144"/>
      <c r="K79" s="143">
        <v>125188</v>
      </c>
      <c r="L79" s="145"/>
      <c r="M79" s="46"/>
      <c r="N79" s="47"/>
      <c r="O79" s="48"/>
    </row>
    <row r="80" spans="1:15" s="5" customFormat="1" ht="15.75" customHeight="1">
      <c r="A80" s="41"/>
      <c r="B80" s="28"/>
      <c r="C80" s="28"/>
      <c r="D80" s="27" t="s">
        <v>73</v>
      </c>
      <c r="E80" s="143"/>
      <c r="F80" s="144"/>
      <c r="G80" s="143"/>
      <c r="H80" s="144"/>
      <c r="I80" s="143">
        <v>83459</v>
      </c>
      <c r="J80" s="144"/>
      <c r="K80" s="143">
        <v>83459</v>
      </c>
      <c r="L80" s="145"/>
      <c r="M80" s="46"/>
      <c r="N80" s="47"/>
      <c r="O80" s="48"/>
    </row>
    <row r="81" spans="1:15" s="5" customFormat="1" ht="15.75" customHeight="1">
      <c r="A81" s="41"/>
      <c r="B81" s="28"/>
      <c r="C81" s="28"/>
      <c r="D81" s="27" t="s">
        <v>74</v>
      </c>
      <c r="E81" s="143">
        <v>243000</v>
      </c>
      <c r="F81" s="144">
        <v>417293</v>
      </c>
      <c r="G81" s="143">
        <v>41729</v>
      </c>
      <c r="H81" s="144"/>
      <c r="I81" s="143"/>
      <c r="J81" s="144"/>
      <c r="K81" s="143"/>
      <c r="L81" s="145"/>
      <c r="M81" s="46"/>
      <c r="N81" s="47"/>
      <c r="O81" s="48"/>
    </row>
    <row r="82" spans="1:15" s="5" customFormat="1" ht="15.75" customHeight="1">
      <c r="A82" s="41"/>
      <c r="B82" s="28"/>
      <c r="C82" s="28"/>
      <c r="D82" s="27" t="s">
        <v>105</v>
      </c>
      <c r="E82" s="143">
        <v>12594</v>
      </c>
      <c r="F82" s="144">
        <v>2044734</v>
      </c>
      <c r="G82" s="143">
        <v>20865</v>
      </c>
      <c r="H82" s="144"/>
      <c r="I82" s="143">
        <v>20865</v>
      </c>
      <c r="J82" s="144"/>
      <c r="K82" s="143">
        <v>20865</v>
      </c>
      <c r="L82" s="145"/>
      <c r="M82" s="46"/>
      <c r="N82" s="47"/>
      <c r="O82" s="48"/>
    </row>
    <row r="83" spans="1:15" s="5" customFormat="1" ht="15.75" customHeight="1">
      <c r="A83" s="41"/>
      <c r="B83" s="28"/>
      <c r="C83" s="28"/>
      <c r="D83" s="27" t="s">
        <v>106</v>
      </c>
      <c r="E83" s="143">
        <v>23458</v>
      </c>
      <c r="F83" s="144"/>
      <c r="G83" s="143">
        <v>83459</v>
      </c>
      <c r="H83" s="144"/>
      <c r="I83" s="143">
        <v>104323</v>
      </c>
      <c r="J83" s="144"/>
      <c r="K83" s="143">
        <v>104323</v>
      </c>
      <c r="L83" s="145"/>
      <c r="M83" s="46"/>
      <c r="N83" s="47"/>
      <c r="O83" s="48"/>
    </row>
    <row r="84" spans="1:15" s="4" customFormat="1" ht="15.75" customHeight="1">
      <c r="A84" s="42"/>
      <c r="B84" s="220" t="s">
        <v>166</v>
      </c>
      <c r="C84" s="220"/>
      <c r="D84" s="221"/>
      <c r="E84" s="207">
        <f>SUM(E85)</f>
        <v>4729</v>
      </c>
      <c r="F84" s="215">
        <f aca="true" t="shared" si="24" ref="F84:L85">SUM(F85)</f>
        <v>0</v>
      </c>
      <c r="G84" s="207">
        <f t="shared" si="24"/>
        <v>150225</v>
      </c>
      <c r="H84" s="215">
        <f t="shared" si="24"/>
        <v>0</v>
      </c>
      <c r="I84" s="207">
        <f t="shared" si="24"/>
        <v>250376</v>
      </c>
      <c r="J84" s="215">
        <f t="shared" si="24"/>
        <v>125188</v>
      </c>
      <c r="K84" s="207">
        <f t="shared" si="24"/>
        <v>250376</v>
      </c>
      <c r="L84" s="173">
        <f t="shared" si="24"/>
        <v>0</v>
      </c>
      <c r="M84" s="50"/>
      <c r="N84" s="51"/>
      <c r="O84" s="45"/>
    </row>
    <row r="85" spans="1:15" s="67" customFormat="1" ht="15" customHeight="1">
      <c r="A85" s="62"/>
      <c r="B85" s="63"/>
      <c r="C85" s="13" t="s">
        <v>165</v>
      </c>
      <c r="D85" s="14"/>
      <c r="E85" s="132">
        <f>SUM(E86)</f>
        <v>4729</v>
      </c>
      <c r="F85" s="146">
        <f t="shared" si="24"/>
        <v>0</v>
      </c>
      <c r="G85" s="132">
        <f t="shared" si="24"/>
        <v>150225</v>
      </c>
      <c r="H85" s="146">
        <f t="shared" si="24"/>
        <v>0</v>
      </c>
      <c r="I85" s="132">
        <f t="shared" si="24"/>
        <v>250376</v>
      </c>
      <c r="J85" s="146">
        <f t="shared" si="24"/>
        <v>125188</v>
      </c>
      <c r="K85" s="132">
        <f t="shared" si="24"/>
        <v>250376</v>
      </c>
      <c r="L85" s="134">
        <f t="shared" si="24"/>
        <v>0</v>
      </c>
      <c r="M85" s="64"/>
      <c r="N85" s="65"/>
      <c r="O85" s="66"/>
    </row>
    <row r="86" spans="1:13" ht="15.75" customHeight="1">
      <c r="A86" s="38"/>
      <c r="B86" s="15"/>
      <c r="C86" s="22"/>
      <c r="D86" s="27" t="s">
        <v>77</v>
      </c>
      <c r="E86" s="143">
        <v>4729</v>
      </c>
      <c r="F86" s="144"/>
      <c r="G86" s="143">
        <v>150225</v>
      </c>
      <c r="H86" s="144"/>
      <c r="I86" s="143">
        <v>250376</v>
      </c>
      <c r="J86" s="144">
        <v>125188</v>
      </c>
      <c r="K86" s="143">
        <v>250376</v>
      </c>
      <c r="L86" s="145"/>
      <c r="M86" s="52"/>
    </row>
    <row r="87" spans="1:13" ht="16.5" customHeight="1">
      <c r="A87" s="174" t="s">
        <v>19</v>
      </c>
      <c r="B87" s="184"/>
      <c r="C87" s="175"/>
      <c r="D87" s="175"/>
      <c r="E87" s="177">
        <f>SUM(E88)</f>
        <v>737638</v>
      </c>
      <c r="F87" s="178">
        <f aca="true" t="shared" si="25" ref="F87:L87">SUM(F88)</f>
        <v>2836953</v>
      </c>
      <c r="G87" s="177">
        <f t="shared" si="25"/>
        <v>1096230</v>
      </c>
      <c r="H87" s="178">
        <f t="shared" si="25"/>
        <v>2730346</v>
      </c>
      <c r="I87" s="177">
        <f t="shared" si="25"/>
        <v>1420048</v>
      </c>
      <c r="J87" s="178">
        <f t="shared" si="25"/>
        <v>3099648</v>
      </c>
      <c r="K87" s="177">
        <f t="shared" si="25"/>
        <v>1378317</v>
      </c>
      <c r="L87" s="172">
        <f t="shared" si="25"/>
        <v>3121347</v>
      </c>
      <c r="M87" s="6"/>
    </row>
    <row r="88" spans="1:15" s="5" customFormat="1" ht="15.75" customHeight="1">
      <c r="A88" s="41"/>
      <c r="B88" s="204" t="s">
        <v>20</v>
      </c>
      <c r="C88" s="205"/>
      <c r="D88" s="205"/>
      <c r="E88" s="207">
        <f aca="true" t="shared" si="26" ref="E88:L88">SUM(E89+E99)</f>
        <v>737638</v>
      </c>
      <c r="F88" s="208">
        <f t="shared" si="26"/>
        <v>2836953</v>
      </c>
      <c r="G88" s="207">
        <f t="shared" si="26"/>
        <v>1096230</v>
      </c>
      <c r="H88" s="208">
        <f t="shared" si="26"/>
        <v>2730346</v>
      </c>
      <c r="I88" s="207">
        <f t="shared" si="26"/>
        <v>1420048</v>
      </c>
      <c r="J88" s="208">
        <f t="shared" si="26"/>
        <v>3099648</v>
      </c>
      <c r="K88" s="219">
        <f t="shared" si="26"/>
        <v>1378317</v>
      </c>
      <c r="L88" s="173">
        <f t="shared" si="26"/>
        <v>3121347</v>
      </c>
      <c r="M88" s="46"/>
      <c r="N88" s="47"/>
      <c r="O88" s="48"/>
    </row>
    <row r="89" spans="1:15" s="67" customFormat="1" ht="15" customHeight="1">
      <c r="A89" s="62"/>
      <c r="B89" s="63"/>
      <c r="C89" s="13" t="s">
        <v>21</v>
      </c>
      <c r="D89" s="14"/>
      <c r="E89" s="132">
        <f aca="true" t="shared" si="27" ref="E89:L89">SUM(E90:E98)</f>
        <v>0</v>
      </c>
      <c r="F89" s="146">
        <f t="shared" si="27"/>
        <v>1395077</v>
      </c>
      <c r="G89" s="132">
        <f t="shared" si="27"/>
        <v>0</v>
      </c>
      <c r="H89" s="146">
        <f t="shared" si="27"/>
        <v>1737189</v>
      </c>
      <c r="I89" s="132">
        <f t="shared" si="27"/>
        <v>0</v>
      </c>
      <c r="J89" s="146">
        <f t="shared" si="27"/>
        <v>499916</v>
      </c>
      <c r="K89" s="132">
        <f t="shared" si="27"/>
        <v>0</v>
      </c>
      <c r="L89" s="134">
        <f t="shared" si="27"/>
        <v>563344</v>
      </c>
      <c r="M89" s="64"/>
      <c r="N89" s="65"/>
      <c r="O89" s="66"/>
    </row>
    <row r="90" spans="1:13" ht="15.75" customHeight="1">
      <c r="A90" s="38"/>
      <c r="B90" s="15"/>
      <c r="C90" s="15"/>
      <c r="D90" s="25" t="s">
        <v>215</v>
      </c>
      <c r="E90" s="143"/>
      <c r="F90" s="144">
        <v>76421</v>
      </c>
      <c r="G90" s="143"/>
      <c r="H90" s="144">
        <v>146052</v>
      </c>
      <c r="I90" s="143"/>
      <c r="J90" s="144"/>
      <c r="K90" s="143"/>
      <c r="L90" s="145"/>
      <c r="M90" s="54"/>
    </row>
    <row r="91" spans="1:15" ht="15.75" customHeight="1">
      <c r="A91" s="38"/>
      <c r="B91" s="28"/>
      <c r="C91" s="29"/>
      <c r="D91" s="30" t="s">
        <v>10</v>
      </c>
      <c r="E91" s="143"/>
      <c r="F91" s="144">
        <v>833275</v>
      </c>
      <c r="G91" s="143"/>
      <c r="H91" s="144">
        <v>185278</v>
      </c>
      <c r="I91" s="143"/>
      <c r="J91" s="144">
        <v>187782</v>
      </c>
      <c r="K91" s="143"/>
      <c r="L91" s="145">
        <v>200300</v>
      </c>
      <c r="M91" s="46"/>
      <c r="N91" s="47"/>
      <c r="O91" s="48"/>
    </row>
    <row r="92" spans="1:15" ht="15.75" customHeight="1">
      <c r="A92" s="38"/>
      <c r="B92" s="28"/>
      <c r="C92" s="29"/>
      <c r="D92" s="30" t="s">
        <v>39</v>
      </c>
      <c r="E92" s="143"/>
      <c r="F92" s="144">
        <v>300050</v>
      </c>
      <c r="G92" s="143"/>
      <c r="H92" s="144">
        <v>832081</v>
      </c>
      <c r="I92" s="143"/>
      <c r="J92" s="144">
        <v>91804</v>
      </c>
      <c r="K92" s="143"/>
      <c r="L92" s="145">
        <v>91804</v>
      </c>
      <c r="M92" s="46"/>
      <c r="N92" s="47"/>
      <c r="O92" s="48"/>
    </row>
    <row r="93" spans="1:13" ht="15.75" customHeight="1">
      <c r="A93" s="38"/>
      <c r="B93" s="15"/>
      <c r="C93" s="31"/>
      <c r="D93" s="32" t="s">
        <v>40</v>
      </c>
      <c r="E93" s="143"/>
      <c r="F93" s="144">
        <v>68102</v>
      </c>
      <c r="G93" s="143"/>
      <c r="H93" s="144">
        <v>68019</v>
      </c>
      <c r="I93" s="143"/>
      <c r="J93" s="144">
        <v>50075</v>
      </c>
      <c r="K93" s="143"/>
      <c r="L93" s="145">
        <v>41729</v>
      </c>
      <c r="M93" s="49"/>
    </row>
    <row r="94" spans="1:13" ht="15.75" customHeight="1">
      <c r="A94" s="38"/>
      <c r="B94" s="15"/>
      <c r="C94" s="31"/>
      <c r="D94" s="18" t="s">
        <v>41</v>
      </c>
      <c r="E94" s="143"/>
      <c r="F94" s="144">
        <v>71774</v>
      </c>
      <c r="G94" s="143"/>
      <c r="H94" s="144">
        <v>6259</v>
      </c>
      <c r="I94" s="143"/>
      <c r="J94" s="144"/>
      <c r="K94" s="143"/>
      <c r="L94" s="145"/>
      <c r="M94" s="49"/>
    </row>
    <row r="95" spans="1:13" ht="15.75" customHeight="1">
      <c r="A95" s="38"/>
      <c r="B95" s="15"/>
      <c r="C95" s="31"/>
      <c r="D95" s="18" t="s">
        <v>42</v>
      </c>
      <c r="E95" s="143"/>
      <c r="F95" s="144">
        <v>5827</v>
      </c>
      <c r="G95" s="143"/>
      <c r="H95" s="144">
        <v>199883</v>
      </c>
      <c r="I95" s="143"/>
      <c r="J95" s="144">
        <v>72192</v>
      </c>
      <c r="K95" s="143"/>
      <c r="L95" s="145">
        <v>62594</v>
      </c>
      <c r="M95" s="49"/>
    </row>
    <row r="96" spans="1:13" ht="15.75" customHeight="1">
      <c r="A96" s="38"/>
      <c r="B96" s="15"/>
      <c r="C96" s="31"/>
      <c r="D96" s="18" t="s">
        <v>24</v>
      </c>
      <c r="E96" s="143"/>
      <c r="F96" s="144">
        <v>21282</v>
      </c>
      <c r="G96" s="143"/>
      <c r="H96" s="144">
        <v>85128</v>
      </c>
      <c r="I96" s="143"/>
      <c r="J96" s="144">
        <v>6259</v>
      </c>
      <c r="K96" s="143"/>
      <c r="L96" s="145">
        <v>41729</v>
      </c>
      <c r="M96" s="49"/>
    </row>
    <row r="97" spans="1:13" ht="15.75" customHeight="1">
      <c r="A97" s="38"/>
      <c r="B97" s="15"/>
      <c r="C97" s="31"/>
      <c r="D97" s="18" t="s">
        <v>43</v>
      </c>
      <c r="E97" s="143"/>
      <c r="F97" s="144"/>
      <c r="G97" s="143"/>
      <c r="H97" s="144">
        <v>85128</v>
      </c>
      <c r="I97" s="143"/>
      <c r="J97" s="144"/>
      <c r="K97" s="143"/>
      <c r="L97" s="145">
        <v>20865</v>
      </c>
      <c r="M97" s="49"/>
    </row>
    <row r="98" spans="1:13" ht="15.75" customHeight="1">
      <c r="A98" s="38"/>
      <c r="B98" s="15"/>
      <c r="C98" s="31"/>
      <c r="D98" s="18" t="s">
        <v>51</v>
      </c>
      <c r="E98" s="143"/>
      <c r="F98" s="144">
        <v>18346</v>
      </c>
      <c r="G98" s="143"/>
      <c r="H98" s="144">
        <v>129361</v>
      </c>
      <c r="I98" s="143"/>
      <c r="J98" s="144">
        <v>91804</v>
      </c>
      <c r="K98" s="143"/>
      <c r="L98" s="145">
        <v>104323</v>
      </c>
      <c r="M98" s="49"/>
    </row>
    <row r="99" spans="1:15" s="67" customFormat="1" ht="15" customHeight="1">
      <c r="A99" s="62"/>
      <c r="B99" s="63"/>
      <c r="C99" s="13" t="s">
        <v>22</v>
      </c>
      <c r="D99" s="14"/>
      <c r="E99" s="132">
        <f aca="true" t="shared" si="28" ref="E99:L99">SUM(E100:E116)</f>
        <v>737638</v>
      </c>
      <c r="F99" s="133">
        <f t="shared" si="28"/>
        <v>1441876</v>
      </c>
      <c r="G99" s="132">
        <f t="shared" si="28"/>
        <v>1096230</v>
      </c>
      <c r="H99" s="133">
        <f t="shared" si="28"/>
        <v>993157</v>
      </c>
      <c r="I99" s="132">
        <f t="shared" si="28"/>
        <v>1420048</v>
      </c>
      <c r="J99" s="133">
        <f t="shared" si="28"/>
        <v>2599732</v>
      </c>
      <c r="K99" s="132">
        <f t="shared" si="28"/>
        <v>1378317</v>
      </c>
      <c r="L99" s="134">
        <f t="shared" si="28"/>
        <v>2558003</v>
      </c>
      <c r="M99" s="64"/>
      <c r="N99" s="65"/>
      <c r="O99" s="66"/>
    </row>
    <row r="100" spans="1:18" s="7" customFormat="1" ht="15.75" customHeight="1">
      <c r="A100" s="43"/>
      <c r="B100" s="34"/>
      <c r="C100" s="31"/>
      <c r="D100" s="33" t="s">
        <v>49</v>
      </c>
      <c r="E100" s="143"/>
      <c r="F100" s="144"/>
      <c r="G100" s="143"/>
      <c r="H100" s="144"/>
      <c r="I100" s="143">
        <v>63846</v>
      </c>
      <c r="J100" s="144">
        <v>575864</v>
      </c>
      <c r="K100" s="143">
        <v>63846</v>
      </c>
      <c r="L100" s="145">
        <v>575864</v>
      </c>
      <c r="M100" s="49"/>
      <c r="N100" s="6"/>
      <c r="O100" s="9"/>
      <c r="P100" s="10"/>
      <c r="Q100" s="10"/>
      <c r="R100" s="10"/>
    </row>
    <row r="101" spans="1:18" s="7" customFormat="1" ht="15.75" customHeight="1">
      <c r="A101" s="43"/>
      <c r="B101" s="34"/>
      <c r="C101" s="31"/>
      <c r="D101" s="33" t="s">
        <v>45</v>
      </c>
      <c r="E101" s="143">
        <v>20865</v>
      </c>
      <c r="F101" s="144">
        <v>484059</v>
      </c>
      <c r="G101" s="143"/>
      <c r="H101" s="144"/>
      <c r="I101" s="143"/>
      <c r="J101" s="144"/>
      <c r="K101" s="143"/>
      <c r="L101" s="145"/>
      <c r="M101" s="49"/>
      <c r="N101" s="6"/>
      <c r="O101" s="9"/>
      <c r="P101" s="10"/>
      <c r="Q101" s="10"/>
      <c r="R101" s="10"/>
    </row>
    <row r="102" spans="1:18" s="7" customFormat="1" ht="15.75" customHeight="1">
      <c r="A102" s="43"/>
      <c r="B102" s="34"/>
      <c r="C102" s="31"/>
      <c r="D102" s="18" t="s">
        <v>44</v>
      </c>
      <c r="E102" s="143">
        <v>46532</v>
      </c>
      <c r="F102" s="144">
        <v>127404</v>
      </c>
      <c r="G102" s="143">
        <v>125188</v>
      </c>
      <c r="H102" s="144">
        <v>166917</v>
      </c>
      <c r="I102" s="143">
        <v>125188</v>
      </c>
      <c r="J102" s="144">
        <v>41729</v>
      </c>
      <c r="K102" s="143">
        <v>62594</v>
      </c>
      <c r="L102" s="145">
        <v>41729</v>
      </c>
      <c r="M102" s="49"/>
      <c r="N102" s="6"/>
      <c r="O102" s="9"/>
      <c r="P102" s="10"/>
      <c r="Q102" s="10"/>
      <c r="R102" s="10"/>
    </row>
    <row r="103" spans="1:18" s="7" customFormat="1" ht="15.75" customHeight="1">
      <c r="A103" s="43"/>
      <c r="B103" s="34"/>
      <c r="C103" s="31"/>
      <c r="D103" s="18" t="s">
        <v>47</v>
      </c>
      <c r="E103" s="143">
        <v>41729</v>
      </c>
      <c r="F103" s="144"/>
      <c r="G103" s="143">
        <v>125188</v>
      </c>
      <c r="H103" s="144">
        <v>208646</v>
      </c>
      <c r="I103" s="143">
        <v>104323</v>
      </c>
      <c r="J103" s="144">
        <v>62594</v>
      </c>
      <c r="K103" s="143">
        <v>62594</v>
      </c>
      <c r="L103" s="145">
        <v>41729</v>
      </c>
      <c r="M103" s="49"/>
      <c r="N103" s="6"/>
      <c r="O103" s="9"/>
      <c r="P103" s="10"/>
      <c r="Q103" s="10"/>
      <c r="R103" s="10"/>
    </row>
    <row r="104" spans="1:18" s="7" customFormat="1" ht="15.75" customHeight="1">
      <c r="A104" s="43"/>
      <c r="B104" s="34"/>
      <c r="C104" s="31"/>
      <c r="D104" s="18" t="s">
        <v>48</v>
      </c>
      <c r="E104" s="143"/>
      <c r="F104" s="144"/>
      <c r="G104" s="143"/>
      <c r="H104" s="144"/>
      <c r="I104" s="143">
        <v>83459</v>
      </c>
      <c r="J104" s="144">
        <v>41729</v>
      </c>
      <c r="K104" s="143">
        <v>104323</v>
      </c>
      <c r="L104" s="145">
        <v>62594</v>
      </c>
      <c r="M104" s="49"/>
      <c r="N104" s="6"/>
      <c r="O104" s="9"/>
      <c r="P104" s="10"/>
      <c r="Q104" s="10"/>
      <c r="R104" s="10"/>
    </row>
    <row r="105" spans="1:18" s="7" customFormat="1" ht="15.75" customHeight="1">
      <c r="A105" s="43"/>
      <c r="B105" s="34"/>
      <c r="C105" s="31"/>
      <c r="D105" s="18" t="s">
        <v>46</v>
      </c>
      <c r="E105" s="143">
        <v>12519</v>
      </c>
      <c r="F105" s="144">
        <v>242030</v>
      </c>
      <c r="G105" s="143">
        <v>125188</v>
      </c>
      <c r="H105" s="144">
        <v>62594</v>
      </c>
      <c r="I105" s="143">
        <v>83459</v>
      </c>
      <c r="J105" s="144">
        <v>41729</v>
      </c>
      <c r="K105" s="143">
        <v>208646</v>
      </c>
      <c r="L105" s="145">
        <v>83459</v>
      </c>
      <c r="M105" s="49"/>
      <c r="N105" s="6"/>
      <c r="O105" s="9"/>
      <c r="P105" s="10"/>
      <c r="Q105" s="10"/>
      <c r="R105" s="10"/>
    </row>
    <row r="106" spans="1:18" s="7" customFormat="1" ht="15.75" customHeight="1">
      <c r="A106" s="43"/>
      <c r="B106" s="34"/>
      <c r="C106" s="31"/>
      <c r="D106" s="18" t="s">
        <v>90</v>
      </c>
      <c r="E106" s="143">
        <v>62594</v>
      </c>
      <c r="F106" s="144">
        <v>187782</v>
      </c>
      <c r="G106" s="143">
        <v>125188</v>
      </c>
      <c r="H106" s="144">
        <v>250376</v>
      </c>
      <c r="I106" s="143"/>
      <c r="J106" s="144"/>
      <c r="K106" s="143"/>
      <c r="L106" s="145"/>
      <c r="M106" s="49"/>
      <c r="N106" s="6"/>
      <c r="O106" s="9"/>
      <c r="P106" s="10"/>
      <c r="Q106" s="10"/>
      <c r="R106" s="10"/>
    </row>
    <row r="107" spans="1:18" s="7" customFormat="1" ht="15.75" customHeight="1">
      <c r="A107" s="43"/>
      <c r="B107" s="34"/>
      <c r="C107" s="31"/>
      <c r="D107" s="34" t="s">
        <v>25</v>
      </c>
      <c r="E107" s="143">
        <v>8346</v>
      </c>
      <c r="F107" s="144">
        <v>116842</v>
      </c>
      <c r="G107" s="143"/>
      <c r="H107" s="144"/>
      <c r="I107" s="143"/>
      <c r="J107" s="144"/>
      <c r="K107" s="143"/>
      <c r="L107" s="145"/>
      <c r="M107" s="49"/>
      <c r="N107" s="6"/>
      <c r="O107" s="9"/>
      <c r="P107" s="10"/>
      <c r="Q107" s="10"/>
      <c r="R107" s="10"/>
    </row>
    <row r="108" spans="1:18" s="7" customFormat="1" ht="15.75" customHeight="1">
      <c r="A108" s="43"/>
      <c r="B108" s="34"/>
      <c r="C108" s="31"/>
      <c r="D108" s="18" t="s">
        <v>91</v>
      </c>
      <c r="E108" s="143">
        <v>100985</v>
      </c>
      <c r="F108" s="144">
        <v>57977</v>
      </c>
      <c r="G108" s="143">
        <v>11267</v>
      </c>
      <c r="H108" s="144">
        <v>75113</v>
      </c>
      <c r="I108" s="143">
        <v>208646</v>
      </c>
      <c r="J108" s="144">
        <v>125188</v>
      </c>
      <c r="K108" s="143">
        <v>125188</v>
      </c>
      <c r="L108" s="145">
        <v>41729</v>
      </c>
      <c r="M108" s="49"/>
      <c r="N108" s="6"/>
      <c r="O108" s="9"/>
      <c r="P108" s="10"/>
      <c r="Q108" s="10"/>
      <c r="R108" s="10"/>
    </row>
    <row r="109" spans="1:18" s="7" customFormat="1" ht="15.75" customHeight="1">
      <c r="A109" s="43"/>
      <c r="B109" s="34"/>
      <c r="C109" s="31"/>
      <c r="D109" s="34" t="s">
        <v>26</v>
      </c>
      <c r="E109" s="143"/>
      <c r="F109" s="144"/>
      <c r="G109" s="143">
        <v>83459</v>
      </c>
      <c r="H109" s="144">
        <v>62594</v>
      </c>
      <c r="I109" s="143">
        <v>62594</v>
      </c>
      <c r="J109" s="144"/>
      <c r="K109" s="143"/>
      <c r="L109" s="145"/>
      <c r="M109" s="49"/>
      <c r="N109" s="6"/>
      <c r="O109" s="9"/>
      <c r="P109" s="10"/>
      <c r="Q109" s="10"/>
      <c r="R109" s="10"/>
    </row>
    <row r="110" spans="1:18" s="7" customFormat="1" ht="15.75" customHeight="1">
      <c r="A110" s="43"/>
      <c r="B110" s="34"/>
      <c r="C110" s="31"/>
      <c r="D110" s="34" t="s">
        <v>32</v>
      </c>
      <c r="E110" s="143">
        <v>166917</v>
      </c>
      <c r="F110" s="144">
        <v>121459</v>
      </c>
      <c r="G110" s="143"/>
      <c r="H110" s="144"/>
      <c r="I110" s="143"/>
      <c r="J110" s="144"/>
      <c r="K110" s="143"/>
      <c r="L110" s="145"/>
      <c r="M110" s="49"/>
      <c r="N110" s="6"/>
      <c r="O110" s="9"/>
      <c r="P110" s="10"/>
      <c r="Q110" s="10"/>
      <c r="R110" s="10"/>
    </row>
    <row r="111" spans="1:18" s="7" customFormat="1" ht="15.75" customHeight="1">
      <c r="A111" s="43"/>
      <c r="B111" s="34"/>
      <c r="C111" s="31"/>
      <c r="D111" s="34" t="s">
        <v>33</v>
      </c>
      <c r="E111" s="143"/>
      <c r="F111" s="144">
        <v>41729</v>
      </c>
      <c r="G111" s="143">
        <v>187782</v>
      </c>
      <c r="H111" s="144">
        <v>166917</v>
      </c>
      <c r="I111" s="143">
        <v>41729</v>
      </c>
      <c r="J111" s="144">
        <v>41729</v>
      </c>
      <c r="K111" s="143">
        <v>83459</v>
      </c>
      <c r="L111" s="145">
        <v>41729</v>
      </c>
      <c r="M111" s="49"/>
      <c r="N111" s="6"/>
      <c r="O111" s="9"/>
      <c r="P111" s="10"/>
      <c r="Q111" s="10"/>
      <c r="R111" s="10"/>
    </row>
    <row r="112" spans="1:18" s="7" customFormat="1" ht="15.75" customHeight="1">
      <c r="A112" s="43"/>
      <c r="B112" s="34"/>
      <c r="C112" s="31"/>
      <c r="D112" s="18" t="s">
        <v>7</v>
      </c>
      <c r="E112" s="143"/>
      <c r="F112" s="144"/>
      <c r="G112" s="143"/>
      <c r="H112" s="144"/>
      <c r="I112" s="143">
        <v>417293</v>
      </c>
      <c r="J112" s="144">
        <v>1669170</v>
      </c>
      <c r="K112" s="143">
        <v>333834</v>
      </c>
      <c r="L112" s="145">
        <v>1669170</v>
      </c>
      <c r="M112" s="49"/>
      <c r="N112" s="6"/>
      <c r="O112" s="9"/>
      <c r="P112" s="10"/>
      <c r="Q112" s="10"/>
      <c r="R112" s="10"/>
    </row>
    <row r="113" spans="1:18" s="7" customFormat="1" ht="15.75" customHeight="1">
      <c r="A113" s="43"/>
      <c r="B113" s="34"/>
      <c r="C113" s="31"/>
      <c r="D113" s="30" t="s">
        <v>104</v>
      </c>
      <c r="E113" s="143"/>
      <c r="F113" s="144">
        <v>62594</v>
      </c>
      <c r="G113" s="143"/>
      <c r="H113" s="144"/>
      <c r="I113" s="143"/>
      <c r="J113" s="144"/>
      <c r="K113" s="143"/>
      <c r="L113" s="145"/>
      <c r="M113" s="49"/>
      <c r="N113" s="6"/>
      <c r="O113" s="9"/>
      <c r="P113" s="10"/>
      <c r="Q113" s="10"/>
      <c r="R113" s="10"/>
    </row>
    <row r="114" spans="1:18" s="7" customFormat="1" ht="15.75" customHeight="1">
      <c r="A114" s="43"/>
      <c r="B114" s="34"/>
      <c r="C114" s="31"/>
      <c r="D114" s="30" t="s">
        <v>50</v>
      </c>
      <c r="E114" s="143">
        <v>20865</v>
      </c>
      <c r="F114" s="144"/>
      <c r="G114" s="143">
        <v>20865</v>
      </c>
      <c r="H114" s="144"/>
      <c r="I114" s="143">
        <v>20865</v>
      </c>
      <c r="J114" s="144"/>
      <c r="K114" s="143">
        <v>41729</v>
      </c>
      <c r="L114" s="145"/>
      <c r="M114" s="49"/>
      <c r="N114" s="6"/>
      <c r="O114" s="9"/>
      <c r="P114" s="10"/>
      <c r="Q114" s="10"/>
      <c r="R114" s="10"/>
    </row>
    <row r="115" spans="1:18" s="7" customFormat="1" ht="15.75" customHeight="1">
      <c r="A115" s="43"/>
      <c r="B115" s="15"/>
      <c r="C115" s="31"/>
      <c r="D115" s="30" t="s">
        <v>60</v>
      </c>
      <c r="E115" s="143"/>
      <c r="F115" s="144"/>
      <c r="G115" s="143"/>
      <c r="H115" s="144"/>
      <c r="I115" s="143">
        <v>62594</v>
      </c>
      <c r="J115" s="144"/>
      <c r="K115" s="143">
        <v>146052</v>
      </c>
      <c r="L115" s="145"/>
      <c r="M115" s="49"/>
      <c r="N115" s="6"/>
      <c r="O115" s="9"/>
      <c r="P115" s="10"/>
      <c r="Q115" s="10"/>
      <c r="R115" s="10"/>
    </row>
    <row r="116" spans="1:18" s="7" customFormat="1" ht="15.75" customHeight="1">
      <c r="A116" s="43"/>
      <c r="B116" s="15"/>
      <c r="C116" s="31"/>
      <c r="D116" s="30" t="s">
        <v>51</v>
      </c>
      <c r="E116" s="143">
        <v>256286</v>
      </c>
      <c r="F116" s="144"/>
      <c r="G116" s="143">
        <v>292105</v>
      </c>
      <c r="H116" s="144"/>
      <c r="I116" s="143">
        <v>146052</v>
      </c>
      <c r="J116" s="144"/>
      <c r="K116" s="143">
        <v>146052</v>
      </c>
      <c r="L116" s="145"/>
      <c r="M116" s="49"/>
      <c r="N116" s="6"/>
      <c r="O116" s="9"/>
      <c r="P116" s="10"/>
      <c r="Q116" s="10"/>
      <c r="R116" s="10"/>
    </row>
    <row r="117" spans="1:13" ht="15.75" customHeight="1">
      <c r="A117" s="174" t="s">
        <v>0</v>
      </c>
      <c r="B117" s="184"/>
      <c r="C117" s="175"/>
      <c r="D117" s="175"/>
      <c r="E117" s="177">
        <f aca="true" t="shared" si="29" ref="E117:L117">SUM(E118+E151)</f>
        <v>3080926</v>
      </c>
      <c r="F117" s="178">
        <f t="shared" si="29"/>
        <v>0</v>
      </c>
      <c r="G117" s="177">
        <f t="shared" si="29"/>
        <v>3876232</v>
      </c>
      <c r="H117" s="178">
        <f t="shared" si="29"/>
        <v>2445335</v>
      </c>
      <c r="I117" s="177">
        <f t="shared" si="29"/>
        <v>3432233</v>
      </c>
      <c r="J117" s="178">
        <f t="shared" si="29"/>
        <v>3609581</v>
      </c>
      <c r="K117" s="185">
        <f t="shared" si="29"/>
        <v>3040395</v>
      </c>
      <c r="L117" s="172">
        <f t="shared" si="29"/>
        <v>3501085</v>
      </c>
      <c r="M117" s="6"/>
    </row>
    <row r="118" spans="1:15" s="5" customFormat="1" ht="15.75" customHeight="1">
      <c r="A118" s="41"/>
      <c r="B118" s="204" t="s">
        <v>1</v>
      </c>
      <c r="C118" s="205"/>
      <c r="D118" s="205"/>
      <c r="E118" s="207">
        <f>SUM(E119+E147+E149)</f>
        <v>1922593</v>
      </c>
      <c r="F118" s="215">
        <f aca="true" t="shared" si="30" ref="F118:L118">SUM(F119+F147+F149)</f>
        <v>0</v>
      </c>
      <c r="G118" s="207">
        <f t="shared" si="30"/>
        <v>2415708</v>
      </c>
      <c r="H118" s="215">
        <f t="shared" si="30"/>
        <v>2445335</v>
      </c>
      <c r="I118" s="207">
        <f t="shared" si="30"/>
        <v>1888250</v>
      </c>
      <c r="J118" s="215">
        <f t="shared" si="30"/>
        <v>3609581</v>
      </c>
      <c r="K118" s="207">
        <f t="shared" si="30"/>
        <v>1496412</v>
      </c>
      <c r="L118" s="173">
        <f t="shared" si="30"/>
        <v>3501085</v>
      </c>
      <c r="M118" s="46"/>
      <c r="N118" s="47"/>
      <c r="O118" s="48"/>
    </row>
    <row r="119" spans="1:15" s="67" customFormat="1" ht="15" customHeight="1">
      <c r="A119" s="62"/>
      <c r="B119" s="63"/>
      <c r="C119" s="13" t="s">
        <v>2</v>
      </c>
      <c r="D119" s="14"/>
      <c r="E119" s="132">
        <f>SUM(E120:E146)</f>
        <v>1526165</v>
      </c>
      <c r="F119" s="146">
        <f aca="true" t="shared" si="31" ref="F119:L119">SUM(F120:F146)</f>
        <v>0</v>
      </c>
      <c r="G119" s="132">
        <f t="shared" si="31"/>
        <v>2086046</v>
      </c>
      <c r="H119" s="146">
        <f t="shared" si="31"/>
        <v>2445335</v>
      </c>
      <c r="I119" s="132">
        <f t="shared" si="31"/>
        <v>1637874</v>
      </c>
      <c r="J119" s="146">
        <f t="shared" si="31"/>
        <v>3609581</v>
      </c>
      <c r="K119" s="132">
        <f t="shared" si="31"/>
        <v>1246036</v>
      </c>
      <c r="L119" s="134">
        <f t="shared" si="31"/>
        <v>3501085</v>
      </c>
      <c r="M119" s="64"/>
      <c r="N119" s="65"/>
      <c r="O119" s="66"/>
    </row>
    <row r="120" spans="1:13" ht="15.75" customHeight="1">
      <c r="A120" s="38"/>
      <c r="B120" s="15"/>
      <c r="C120" s="31"/>
      <c r="D120" s="35" t="s">
        <v>52</v>
      </c>
      <c r="E120" s="143"/>
      <c r="F120" s="144"/>
      <c r="G120" s="143">
        <v>58421</v>
      </c>
      <c r="H120" s="144"/>
      <c r="I120" s="143">
        <v>154398</v>
      </c>
      <c r="J120" s="144"/>
      <c r="K120" s="143">
        <v>200300</v>
      </c>
      <c r="L120" s="145"/>
      <c r="M120" s="49"/>
    </row>
    <row r="121" spans="1:13" ht="15.75" customHeight="1">
      <c r="A121" s="38"/>
      <c r="B121" s="15"/>
      <c r="C121" s="31"/>
      <c r="D121" s="35" t="s">
        <v>92</v>
      </c>
      <c r="E121" s="143">
        <v>20865</v>
      </c>
      <c r="F121" s="144"/>
      <c r="G121" s="143">
        <v>246203</v>
      </c>
      <c r="H121" s="144">
        <v>2445335</v>
      </c>
      <c r="I121" s="143">
        <v>404774</v>
      </c>
      <c r="J121" s="144">
        <v>3609581</v>
      </c>
      <c r="K121" s="143">
        <v>392255</v>
      </c>
      <c r="L121" s="145">
        <v>3501085</v>
      </c>
      <c r="M121" s="55"/>
    </row>
    <row r="122" spans="1:13" ht="15.75" customHeight="1">
      <c r="A122" s="38"/>
      <c r="B122" s="15"/>
      <c r="C122" s="31"/>
      <c r="D122" s="35" t="s">
        <v>27</v>
      </c>
      <c r="E122" s="143">
        <v>12519</v>
      </c>
      <c r="F122" s="144"/>
      <c r="G122" s="143"/>
      <c r="H122" s="144"/>
      <c r="I122" s="143">
        <v>73026</v>
      </c>
      <c r="J122" s="144"/>
      <c r="K122" s="143">
        <v>31297</v>
      </c>
      <c r="L122" s="145"/>
      <c r="M122" s="49"/>
    </row>
    <row r="123" spans="1:13" ht="15.75" customHeight="1">
      <c r="A123" s="38"/>
      <c r="B123" s="15"/>
      <c r="C123" s="31"/>
      <c r="D123" s="35" t="s">
        <v>38</v>
      </c>
      <c r="E123" s="143"/>
      <c r="F123" s="144"/>
      <c r="G123" s="143"/>
      <c r="H123" s="144"/>
      <c r="I123" s="143">
        <v>125188</v>
      </c>
      <c r="J123" s="144"/>
      <c r="K123" s="143">
        <v>208646</v>
      </c>
      <c r="L123" s="145"/>
      <c r="M123" s="49"/>
    </row>
    <row r="124" spans="1:13" ht="15.75" customHeight="1">
      <c r="A124" s="38"/>
      <c r="B124" s="15"/>
      <c r="C124" s="31"/>
      <c r="D124" s="35" t="s">
        <v>93</v>
      </c>
      <c r="E124" s="143">
        <v>166917</v>
      </c>
      <c r="F124" s="144"/>
      <c r="G124" s="143">
        <v>396428</v>
      </c>
      <c r="H124" s="144"/>
      <c r="I124" s="143">
        <v>25038</v>
      </c>
      <c r="J124" s="144"/>
      <c r="K124" s="143">
        <v>30045</v>
      </c>
      <c r="L124" s="145"/>
      <c r="M124" s="49"/>
    </row>
    <row r="125" spans="1:13" ht="15.75" customHeight="1">
      <c r="A125" s="38"/>
      <c r="B125" s="15"/>
      <c r="C125" s="31"/>
      <c r="D125" s="35" t="s">
        <v>94</v>
      </c>
      <c r="E125" s="143">
        <v>52162</v>
      </c>
      <c r="F125" s="144"/>
      <c r="G125" s="143">
        <v>91804</v>
      </c>
      <c r="H125" s="144"/>
      <c r="I125" s="143">
        <v>41729</v>
      </c>
      <c r="J125" s="144"/>
      <c r="K125" s="143"/>
      <c r="L125" s="145"/>
      <c r="M125" s="49"/>
    </row>
    <row r="126" spans="1:13" ht="15.75" customHeight="1">
      <c r="A126" s="38"/>
      <c r="B126" s="15"/>
      <c r="C126" s="31"/>
      <c r="D126" s="35" t="s">
        <v>95</v>
      </c>
      <c r="E126" s="143">
        <v>158188</v>
      </c>
      <c r="F126" s="144"/>
      <c r="G126" s="143">
        <v>83459</v>
      </c>
      <c r="H126" s="144"/>
      <c r="I126" s="143">
        <v>62594</v>
      </c>
      <c r="J126" s="144"/>
      <c r="K126" s="143"/>
      <c r="L126" s="145"/>
      <c r="M126" s="49"/>
    </row>
    <row r="127" spans="1:13" ht="15.75" customHeight="1">
      <c r="A127" s="38"/>
      <c r="B127" s="15"/>
      <c r="C127" s="31"/>
      <c r="D127" s="35" t="s">
        <v>28</v>
      </c>
      <c r="E127" s="143">
        <v>61729</v>
      </c>
      <c r="F127" s="144"/>
      <c r="G127" s="143">
        <v>50075</v>
      </c>
      <c r="H127" s="144"/>
      <c r="I127" s="143">
        <v>104323</v>
      </c>
      <c r="J127" s="144"/>
      <c r="K127" s="143">
        <v>15023</v>
      </c>
      <c r="L127" s="145"/>
      <c r="M127" s="49"/>
    </row>
    <row r="128" spans="1:13" ht="15.75" customHeight="1">
      <c r="A128" s="38"/>
      <c r="B128" s="15"/>
      <c r="C128" s="31"/>
      <c r="D128" s="35" t="s">
        <v>29</v>
      </c>
      <c r="E128" s="143">
        <v>120628</v>
      </c>
      <c r="F128" s="144"/>
      <c r="G128" s="143">
        <v>125188</v>
      </c>
      <c r="H128" s="144"/>
      <c r="I128" s="143">
        <v>83459</v>
      </c>
      <c r="J128" s="144"/>
      <c r="K128" s="143">
        <v>27124</v>
      </c>
      <c r="L128" s="145"/>
      <c r="M128" s="49"/>
    </row>
    <row r="129" spans="1:13" ht="15.75" customHeight="1">
      <c r="A129" s="38"/>
      <c r="B129" s="15"/>
      <c r="C129" s="31"/>
      <c r="D129" s="35" t="s">
        <v>59</v>
      </c>
      <c r="E129" s="143"/>
      <c r="F129" s="144"/>
      <c r="G129" s="143">
        <v>62594</v>
      </c>
      <c r="H129" s="144"/>
      <c r="I129" s="143">
        <v>104323</v>
      </c>
      <c r="J129" s="144"/>
      <c r="K129" s="143">
        <v>30880</v>
      </c>
      <c r="L129" s="145"/>
      <c r="M129" s="49"/>
    </row>
    <row r="130" spans="1:13" ht="15.75" customHeight="1">
      <c r="A130" s="38"/>
      <c r="B130" s="15"/>
      <c r="C130" s="31"/>
      <c r="D130" s="35" t="s">
        <v>9</v>
      </c>
      <c r="E130" s="143">
        <v>61977</v>
      </c>
      <c r="F130" s="144"/>
      <c r="G130" s="143">
        <v>87631</v>
      </c>
      <c r="H130" s="144"/>
      <c r="I130" s="143"/>
      <c r="J130" s="144"/>
      <c r="K130" s="143"/>
      <c r="L130" s="145"/>
      <c r="M130" s="49"/>
    </row>
    <row r="131" spans="1:13" ht="15.75" customHeight="1">
      <c r="A131" s="38"/>
      <c r="B131" s="15"/>
      <c r="C131" s="31"/>
      <c r="D131" s="34" t="s">
        <v>31</v>
      </c>
      <c r="E131" s="143"/>
      <c r="F131" s="144"/>
      <c r="G131" s="143"/>
      <c r="H131" s="144"/>
      <c r="I131" s="143"/>
      <c r="J131" s="144"/>
      <c r="K131" s="143">
        <v>30880</v>
      </c>
      <c r="L131" s="145"/>
      <c r="M131" s="49"/>
    </row>
    <row r="132" spans="1:13" ht="15.75" customHeight="1">
      <c r="A132" s="38"/>
      <c r="B132" s="15"/>
      <c r="C132" s="31"/>
      <c r="D132" s="35" t="s">
        <v>34</v>
      </c>
      <c r="E132" s="143"/>
      <c r="F132" s="144"/>
      <c r="G132" s="143">
        <v>58421</v>
      </c>
      <c r="H132" s="144"/>
      <c r="I132" s="143">
        <v>62594</v>
      </c>
      <c r="J132" s="144"/>
      <c r="K132" s="143"/>
      <c r="L132" s="145"/>
      <c r="M132" s="49"/>
    </row>
    <row r="133" spans="1:13" ht="15.75" customHeight="1">
      <c r="A133" s="38"/>
      <c r="B133" s="15"/>
      <c r="C133" s="31"/>
      <c r="D133" s="35" t="s">
        <v>8</v>
      </c>
      <c r="E133" s="143">
        <v>116842</v>
      </c>
      <c r="F133" s="144"/>
      <c r="G133" s="143">
        <v>346353</v>
      </c>
      <c r="H133" s="144"/>
      <c r="I133" s="143">
        <v>83459</v>
      </c>
      <c r="J133" s="144"/>
      <c r="K133" s="143">
        <v>70940</v>
      </c>
      <c r="L133" s="145"/>
      <c r="M133" s="49"/>
    </row>
    <row r="134" spans="1:13" ht="15.75" customHeight="1">
      <c r="A134" s="38"/>
      <c r="B134" s="15"/>
      <c r="C134" s="31"/>
      <c r="D134" s="35" t="s">
        <v>53</v>
      </c>
      <c r="E134" s="143">
        <v>108496</v>
      </c>
      <c r="F134" s="144"/>
      <c r="G134" s="143"/>
      <c r="H134" s="144"/>
      <c r="I134" s="143"/>
      <c r="J134" s="144"/>
      <c r="K134" s="143"/>
      <c r="L134" s="145"/>
      <c r="M134" s="49"/>
    </row>
    <row r="135" spans="1:13" ht="15.75" customHeight="1">
      <c r="A135" s="38"/>
      <c r="B135" s="15"/>
      <c r="C135" s="31"/>
      <c r="D135" s="35" t="s">
        <v>30</v>
      </c>
      <c r="E135" s="143">
        <v>59621</v>
      </c>
      <c r="F135" s="144"/>
      <c r="G135" s="143"/>
      <c r="H135" s="144"/>
      <c r="I135" s="143"/>
      <c r="J135" s="144"/>
      <c r="K135" s="143"/>
      <c r="L135" s="145"/>
      <c r="M135" s="49"/>
    </row>
    <row r="136" spans="1:13" ht="15.75" customHeight="1">
      <c r="A136" s="38"/>
      <c r="B136" s="15"/>
      <c r="C136" s="31"/>
      <c r="D136" s="35" t="s">
        <v>216</v>
      </c>
      <c r="E136" s="143">
        <v>39978</v>
      </c>
      <c r="F136" s="144"/>
      <c r="G136" s="143"/>
      <c r="H136" s="144"/>
      <c r="I136" s="143"/>
      <c r="J136" s="144"/>
      <c r="K136" s="143"/>
      <c r="L136" s="145"/>
      <c r="M136" s="49"/>
    </row>
    <row r="137" spans="1:13" ht="15.75" customHeight="1">
      <c r="A137" s="38"/>
      <c r="B137" s="15"/>
      <c r="C137" s="31"/>
      <c r="D137" s="35" t="s">
        <v>54</v>
      </c>
      <c r="E137" s="143"/>
      <c r="F137" s="144"/>
      <c r="G137" s="143">
        <v>20865</v>
      </c>
      <c r="H137" s="144"/>
      <c r="I137" s="143">
        <v>104323</v>
      </c>
      <c r="J137" s="144"/>
      <c r="K137" s="143"/>
      <c r="L137" s="145"/>
      <c r="M137" s="49"/>
    </row>
    <row r="138" spans="1:13" ht="15.75" customHeight="1">
      <c r="A138" s="38"/>
      <c r="B138" s="15"/>
      <c r="C138" s="31"/>
      <c r="D138" s="35" t="s">
        <v>55</v>
      </c>
      <c r="E138" s="143"/>
      <c r="F138" s="144"/>
      <c r="G138" s="143">
        <v>27124</v>
      </c>
      <c r="H138" s="144"/>
      <c r="I138" s="143"/>
      <c r="J138" s="144"/>
      <c r="K138" s="143"/>
      <c r="L138" s="145"/>
      <c r="M138" s="49"/>
    </row>
    <row r="139" spans="1:13" ht="15.75" customHeight="1">
      <c r="A139" s="38"/>
      <c r="B139" s="15"/>
      <c r="C139" s="31"/>
      <c r="D139" s="35" t="s">
        <v>56</v>
      </c>
      <c r="E139" s="143"/>
      <c r="F139" s="144"/>
      <c r="G139" s="143">
        <v>20865</v>
      </c>
      <c r="H139" s="144"/>
      <c r="I139" s="143"/>
      <c r="J139" s="144"/>
      <c r="K139" s="143"/>
      <c r="L139" s="145"/>
      <c r="M139" s="49"/>
    </row>
    <row r="140" spans="1:13" ht="15.75" customHeight="1">
      <c r="A140" s="38"/>
      <c r="B140" s="15"/>
      <c r="C140" s="31"/>
      <c r="D140" s="35" t="s">
        <v>57</v>
      </c>
      <c r="E140" s="143"/>
      <c r="F140" s="144"/>
      <c r="G140" s="143">
        <v>37556</v>
      </c>
      <c r="H140" s="144"/>
      <c r="I140" s="143"/>
      <c r="J140" s="144"/>
      <c r="K140" s="143"/>
      <c r="L140" s="145"/>
      <c r="M140" s="49"/>
    </row>
    <row r="141" spans="1:13" ht="15.75" customHeight="1">
      <c r="A141" s="38"/>
      <c r="B141" s="15"/>
      <c r="C141" s="31"/>
      <c r="D141" s="35" t="s">
        <v>96</v>
      </c>
      <c r="E141" s="143">
        <v>8346</v>
      </c>
      <c r="F141" s="144"/>
      <c r="G141" s="143">
        <v>55917</v>
      </c>
      <c r="H141" s="144"/>
      <c r="I141" s="143"/>
      <c r="J141" s="144"/>
      <c r="K141" s="143"/>
      <c r="L141" s="145"/>
      <c r="M141" s="49"/>
    </row>
    <row r="142" spans="1:13" ht="15.75" customHeight="1">
      <c r="A142" s="38"/>
      <c r="B142" s="15"/>
      <c r="C142" s="31"/>
      <c r="D142" s="35" t="s">
        <v>97</v>
      </c>
      <c r="E142" s="143"/>
      <c r="F142" s="144"/>
      <c r="G142" s="143">
        <v>150225</v>
      </c>
      <c r="H142" s="144"/>
      <c r="I142" s="143"/>
      <c r="J142" s="144"/>
      <c r="K142" s="143"/>
      <c r="L142" s="145"/>
      <c r="M142" s="49"/>
    </row>
    <row r="143" spans="1:13" ht="15.75" customHeight="1">
      <c r="A143" s="38"/>
      <c r="B143" s="15"/>
      <c r="C143" s="31"/>
      <c r="D143" s="35" t="s">
        <v>58</v>
      </c>
      <c r="E143" s="143">
        <v>25038</v>
      </c>
      <c r="F143" s="144"/>
      <c r="G143" s="143"/>
      <c r="H143" s="144"/>
      <c r="I143" s="143"/>
      <c r="J143" s="144"/>
      <c r="K143" s="143"/>
      <c r="L143" s="145"/>
      <c r="M143" s="49"/>
    </row>
    <row r="144" spans="1:13" ht="15.75" customHeight="1">
      <c r="A144" s="38"/>
      <c r="B144" s="15"/>
      <c r="C144" s="31"/>
      <c r="D144" s="35" t="s">
        <v>51</v>
      </c>
      <c r="E144" s="143">
        <v>421130</v>
      </c>
      <c r="F144" s="144"/>
      <c r="G144" s="143">
        <v>166917</v>
      </c>
      <c r="H144" s="144"/>
      <c r="I144" s="143">
        <v>208646</v>
      </c>
      <c r="J144" s="144"/>
      <c r="K144" s="143">
        <v>208646</v>
      </c>
      <c r="L144" s="145"/>
      <c r="M144" s="49"/>
    </row>
    <row r="145" spans="1:13" ht="15.75" customHeight="1">
      <c r="A145" s="38"/>
      <c r="B145" s="15"/>
      <c r="C145" s="31"/>
      <c r="D145" s="35" t="s">
        <v>211</v>
      </c>
      <c r="E145" s="143">
        <v>50000</v>
      </c>
      <c r="F145" s="144"/>
      <c r="G145" s="143"/>
      <c r="H145" s="144"/>
      <c r="I145" s="143"/>
      <c r="J145" s="144"/>
      <c r="K145" s="143"/>
      <c r="L145" s="145"/>
      <c r="M145" s="49"/>
    </row>
    <row r="146" spans="1:13" ht="15.75" customHeight="1">
      <c r="A146" s="38"/>
      <c r="B146" s="15"/>
      <c r="C146" s="31"/>
      <c r="D146" s="35" t="s">
        <v>206</v>
      </c>
      <c r="E146" s="143">
        <v>41729</v>
      </c>
      <c r="F146" s="144"/>
      <c r="G146" s="143"/>
      <c r="H146" s="144"/>
      <c r="I146" s="143"/>
      <c r="J146" s="144"/>
      <c r="K146" s="143"/>
      <c r="L146" s="145"/>
      <c r="M146" s="49"/>
    </row>
    <row r="147" spans="1:15" s="67" customFormat="1" ht="15" customHeight="1">
      <c r="A147" s="62"/>
      <c r="B147" s="63"/>
      <c r="C147" s="13" t="s">
        <v>3</v>
      </c>
      <c r="D147" s="14"/>
      <c r="E147" s="132">
        <f>SUM(E148)</f>
        <v>333834</v>
      </c>
      <c r="F147" s="146">
        <f aca="true" t="shared" si="32" ref="F147:L147">SUM(F148)</f>
        <v>0</v>
      </c>
      <c r="G147" s="132">
        <f t="shared" si="32"/>
        <v>250376</v>
      </c>
      <c r="H147" s="146">
        <f t="shared" si="32"/>
        <v>0</v>
      </c>
      <c r="I147" s="132">
        <f t="shared" si="32"/>
        <v>250376</v>
      </c>
      <c r="J147" s="146">
        <f t="shared" si="32"/>
        <v>0</v>
      </c>
      <c r="K147" s="132">
        <f t="shared" si="32"/>
        <v>250376</v>
      </c>
      <c r="L147" s="134">
        <f t="shared" si="32"/>
        <v>0</v>
      </c>
      <c r="M147" s="64"/>
      <c r="N147" s="65"/>
      <c r="O147" s="66"/>
    </row>
    <row r="148" spans="1:15" s="5" customFormat="1" ht="15.75" customHeight="1">
      <c r="A148" s="41"/>
      <c r="B148" s="28"/>
      <c r="C148" s="28"/>
      <c r="D148" s="36" t="s">
        <v>35</v>
      </c>
      <c r="E148" s="143">
        <v>333834</v>
      </c>
      <c r="F148" s="144"/>
      <c r="G148" s="143">
        <v>250376</v>
      </c>
      <c r="H148" s="144"/>
      <c r="I148" s="143">
        <v>250376</v>
      </c>
      <c r="J148" s="144"/>
      <c r="K148" s="143">
        <v>250376</v>
      </c>
      <c r="L148" s="145"/>
      <c r="M148" s="46"/>
      <c r="N148" s="47"/>
      <c r="O148" s="48"/>
    </row>
    <row r="149" spans="1:15" s="67" customFormat="1" ht="15" customHeight="1">
      <c r="A149" s="62"/>
      <c r="B149" s="63"/>
      <c r="C149" s="13" t="s">
        <v>4</v>
      </c>
      <c r="D149" s="14"/>
      <c r="E149" s="132">
        <f>+E150</f>
        <v>62594</v>
      </c>
      <c r="F149" s="146">
        <f aca="true" t="shared" si="33" ref="F149:L149">+F150</f>
        <v>0</v>
      </c>
      <c r="G149" s="132">
        <f t="shared" si="33"/>
        <v>79286</v>
      </c>
      <c r="H149" s="146">
        <f t="shared" si="33"/>
        <v>0</v>
      </c>
      <c r="I149" s="132">
        <f t="shared" si="33"/>
        <v>0</v>
      </c>
      <c r="J149" s="146">
        <f t="shared" si="33"/>
        <v>0</v>
      </c>
      <c r="K149" s="132">
        <f t="shared" si="33"/>
        <v>0</v>
      </c>
      <c r="L149" s="134">
        <f t="shared" si="33"/>
        <v>0</v>
      </c>
      <c r="M149" s="64"/>
      <c r="N149" s="65"/>
      <c r="O149" s="66"/>
    </row>
    <row r="150" spans="1:15" s="5" customFormat="1" ht="15.75" customHeight="1">
      <c r="A150" s="41"/>
      <c r="B150" s="28"/>
      <c r="C150" s="28"/>
      <c r="D150" s="27" t="s">
        <v>76</v>
      </c>
      <c r="E150" s="143">
        <v>62594</v>
      </c>
      <c r="F150" s="144"/>
      <c r="G150" s="143">
        <v>79286</v>
      </c>
      <c r="H150" s="144"/>
      <c r="I150" s="143"/>
      <c r="J150" s="144"/>
      <c r="K150" s="143"/>
      <c r="L150" s="145"/>
      <c r="M150" s="46"/>
      <c r="N150" s="47"/>
      <c r="O150" s="48"/>
    </row>
    <row r="151" spans="1:15" s="5" customFormat="1" ht="15.75" customHeight="1">
      <c r="A151" s="41"/>
      <c r="B151" s="204" t="s">
        <v>5</v>
      </c>
      <c r="C151" s="205"/>
      <c r="D151" s="205"/>
      <c r="E151" s="207">
        <f>SUM(E152+E154)</f>
        <v>1158333</v>
      </c>
      <c r="F151" s="215">
        <f aca="true" t="shared" si="34" ref="F151:L151">SUM(F152+F154)</f>
        <v>0</v>
      </c>
      <c r="G151" s="207">
        <f t="shared" si="34"/>
        <v>1460524</v>
      </c>
      <c r="H151" s="215">
        <f t="shared" si="34"/>
        <v>0</v>
      </c>
      <c r="I151" s="207">
        <f t="shared" si="34"/>
        <v>1543983</v>
      </c>
      <c r="J151" s="215">
        <f t="shared" si="34"/>
        <v>0</v>
      </c>
      <c r="K151" s="207">
        <f t="shared" si="34"/>
        <v>1543983</v>
      </c>
      <c r="L151" s="173">
        <f t="shared" si="34"/>
        <v>0</v>
      </c>
      <c r="M151" s="46"/>
      <c r="N151" s="47"/>
      <c r="O151" s="48"/>
    </row>
    <row r="152" spans="1:15" s="67" customFormat="1" ht="15" customHeight="1">
      <c r="A152" s="62"/>
      <c r="B152" s="63"/>
      <c r="C152" s="13" t="s">
        <v>84</v>
      </c>
      <c r="D152" s="14"/>
      <c r="E152" s="132">
        <f>+E153</f>
        <v>128333</v>
      </c>
      <c r="F152" s="146">
        <f aca="true" t="shared" si="35" ref="F152:L152">+F153</f>
        <v>0</v>
      </c>
      <c r="G152" s="132">
        <f t="shared" si="35"/>
        <v>208646</v>
      </c>
      <c r="H152" s="146">
        <f t="shared" si="35"/>
        <v>0</v>
      </c>
      <c r="I152" s="132">
        <f t="shared" si="35"/>
        <v>292105</v>
      </c>
      <c r="J152" s="146">
        <f t="shared" si="35"/>
        <v>0</v>
      </c>
      <c r="K152" s="132">
        <f t="shared" si="35"/>
        <v>292105</v>
      </c>
      <c r="L152" s="134">
        <f t="shared" si="35"/>
        <v>0</v>
      </c>
      <c r="M152" s="64"/>
      <c r="N152" s="65"/>
      <c r="O152" s="66"/>
    </row>
    <row r="153" spans="1:15" s="4" customFormat="1" ht="15.75" customHeight="1">
      <c r="A153" s="42"/>
      <c r="B153" s="37"/>
      <c r="C153" s="37"/>
      <c r="D153" s="34" t="s">
        <v>85</v>
      </c>
      <c r="E153" s="143">
        <v>128333</v>
      </c>
      <c r="F153" s="144"/>
      <c r="G153" s="143">
        <v>208646</v>
      </c>
      <c r="H153" s="144"/>
      <c r="I153" s="143">
        <v>292105</v>
      </c>
      <c r="J153" s="144"/>
      <c r="K153" s="143">
        <v>292105</v>
      </c>
      <c r="L153" s="134"/>
      <c r="M153" s="50"/>
      <c r="N153" s="51"/>
      <c r="O153" s="45"/>
    </row>
    <row r="154" spans="1:15" s="67" customFormat="1" ht="15" customHeight="1">
      <c r="A154" s="62"/>
      <c r="B154" s="63"/>
      <c r="C154" s="13" t="s">
        <v>6</v>
      </c>
      <c r="D154" s="14"/>
      <c r="E154" s="132">
        <f>+E155</f>
        <v>1030000</v>
      </c>
      <c r="F154" s="146">
        <f aca="true" t="shared" si="36" ref="F154:L154">+F155</f>
        <v>0</v>
      </c>
      <c r="G154" s="132">
        <f t="shared" si="36"/>
        <v>1251878</v>
      </c>
      <c r="H154" s="146">
        <f t="shared" si="36"/>
        <v>0</v>
      </c>
      <c r="I154" s="132">
        <f t="shared" si="36"/>
        <v>1251878</v>
      </c>
      <c r="J154" s="146">
        <f t="shared" si="36"/>
        <v>0</v>
      </c>
      <c r="K154" s="132">
        <f t="shared" si="36"/>
        <v>1251878</v>
      </c>
      <c r="L154" s="134">
        <f t="shared" si="36"/>
        <v>0</v>
      </c>
      <c r="M154" s="64"/>
      <c r="N154" s="65"/>
      <c r="O154" s="66"/>
    </row>
    <row r="155" spans="1:13" ht="15.75" customHeight="1" thickBot="1">
      <c r="A155" s="90"/>
      <c r="B155" s="91"/>
      <c r="C155" s="92"/>
      <c r="D155" s="93" t="s">
        <v>83</v>
      </c>
      <c r="E155" s="135">
        <v>1030000</v>
      </c>
      <c r="F155" s="136"/>
      <c r="G155" s="135">
        <v>1251878</v>
      </c>
      <c r="H155" s="136"/>
      <c r="I155" s="135">
        <v>1251878</v>
      </c>
      <c r="J155" s="136"/>
      <c r="K155" s="135">
        <v>1251878</v>
      </c>
      <c r="L155" s="137"/>
      <c r="M155" s="52"/>
    </row>
    <row r="156" spans="2:16" s="2" customFormat="1" ht="48" customHeight="1" thickBot="1" thickTop="1">
      <c r="B156" s="1"/>
      <c r="C156" s="1"/>
      <c r="D156" s="1"/>
      <c r="E156" s="138"/>
      <c r="F156" s="139"/>
      <c r="G156" s="138"/>
      <c r="H156" s="139"/>
      <c r="I156" s="138"/>
      <c r="J156" s="139"/>
      <c r="K156" s="138"/>
      <c r="L156" s="139"/>
      <c r="M156" s="40"/>
      <c r="N156" s="40"/>
      <c r="O156" s="40"/>
      <c r="P156" s="40"/>
    </row>
    <row r="157" spans="1:15" s="89" customFormat="1" ht="48" customHeight="1" thickTop="1">
      <c r="A157" s="239" t="s">
        <v>202</v>
      </c>
      <c r="B157" s="240"/>
      <c r="C157" s="240"/>
      <c r="D157" s="240"/>
      <c r="E157" s="148">
        <f>+E158+E165</f>
        <v>1023753</v>
      </c>
      <c r="F157" s="149">
        <f aca="true" t="shared" si="37" ref="F157:L157">+F158+F165</f>
        <v>500750</v>
      </c>
      <c r="G157" s="148">
        <f t="shared" si="37"/>
        <v>1122518</v>
      </c>
      <c r="H157" s="149">
        <f t="shared" si="37"/>
        <v>888833</v>
      </c>
      <c r="I157" s="148">
        <f t="shared" si="37"/>
        <v>859625</v>
      </c>
      <c r="J157" s="149">
        <f t="shared" si="37"/>
        <v>1481389</v>
      </c>
      <c r="K157" s="148">
        <f t="shared" si="37"/>
        <v>755302</v>
      </c>
      <c r="L157" s="150">
        <f t="shared" si="37"/>
        <v>417293</v>
      </c>
      <c r="M157" s="87"/>
      <c r="N157" s="88"/>
      <c r="O157" s="88"/>
    </row>
    <row r="158" spans="1:16" ht="15.75" customHeight="1">
      <c r="A158" s="186" t="s">
        <v>11</v>
      </c>
      <c r="B158" s="187"/>
      <c r="C158" s="188"/>
      <c r="D158" s="188"/>
      <c r="E158" s="189">
        <f>+E159</f>
        <v>179436</v>
      </c>
      <c r="F158" s="190">
        <f>SUM(F162+F160)</f>
        <v>0</v>
      </c>
      <c r="G158" s="189">
        <f>SUM(G162+G160)</f>
        <v>166917</v>
      </c>
      <c r="H158" s="190">
        <f>SUM(H162+H159)</f>
        <v>0</v>
      </c>
      <c r="I158" s="189">
        <f>SUM(I162+I160)</f>
        <v>312970</v>
      </c>
      <c r="J158" s="190">
        <f>SUM(J159+J162)</f>
        <v>0</v>
      </c>
      <c r="K158" s="191">
        <f>SUM(K162+K160)</f>
        <v>312970</v>
      </c>
      <c r="L158" s="192">
        <f>SUM(L162+L159)</f>
        <v>0</v>
      </c>
      <c r="M158" s="56"/>
      <c r="N158" s="56"/>
      <c r="P158" s="9"/>
    </row>
    <row r="159" spans="1:16" s="5" customFormat="1" ht="15.75" customHeight="1">
      <c r="A159" s="116"/>
      <c r="B159" s="216" t="s">
        <v>12</v>
      </c>
      <c r="C159" s="211"/>
      <c r="D159" s="217"/>
      <c r="E159" s="212">
        <f>SUM(E162+E160)</f>
        <v>179436</v>
      </c>
      <c r="F159" s="213">
        <f>SUM(F162+F160)</f>
        <v>0</v>
      </c>
      <c r="G159" s="212">
        <f>SUM(G162+G160)</f>
        <v>166917</v>
      </c>
      <c r="H159" s="213">
        <f>SUM(H162+H160)</f>
        <v>0</v>
      </c>
      <c r="I159" s="212">
        <f>SUM(I162+I160)</f>
        <v>312970</v>
      </c>
      <c r="J159" s="213">
        <f>SUM(J160+J162)</f>
        <v>0</v>
      </c>
      <c r="K159" s="218">
        <f>SUM(K162+K160)</f>
        <v>312970</v>
      </c>
      <c r="L159" s="214">
        <f>SUM(L160+L162)</f>
        <v>0</v>
      </c>
      <c r="M159" s="57"/>
      <c r="N159" s="58"/>
      <c r="O159" s="48"/>
      <c r="P159" s="48"/>
    </row>
    <row r="160" spans="1:15" s="67" customFormat="1" ht="15" customHeight="1">
      <c r="A160" s="126"/>
      <c r="B160" s="128"/>
      <c r="C160" s="127" t="s">
        <v>13</v>
      </c>
      <c r="D160" s="115"/>
      <c r="E160" s="151">
        <f>+E161</f>
        <v>125188</v>
      </c>
      <c r="F160" s="152">
        <f aca="true" t="shared" si="38" ref="F160:L160">+F161</f>
        <v>0</v>
      </c>
      <c r="G160" s="151">
        <f t="shared" si="38"/>
        <v>125188</v>
      </c>
      <c r="H160" s="152">
        <f t="shared" si="38"/>
        <v>0</v>
      </c>
      <c r="I160" s="151">
        <f t="shared" si="38"/>
        <v>187782</v>
      </c>
      <c r="J160" s="152">
        <f t="shared" si="38"/>
        <v>0</v>
      </c>
      <c r="K160" s="151">
        <f t="shared" si="38"/>
        <v>187782</v>
      </c>
      <c r="L160" s="153">
        <f t="shared" si="38"/>
        <v>0</v>
      </c>
      <c r="M160" s="64"/>
      <c r="N160" s="65"/>
      <c r="O160" s="66"/>
    </row>
    <row r="161" spans="1:18" ht="15.75" customHeight="1">
      <c r="A161" s="38"/>
      <c r="B161" s="15"/>
      <c r="C161" s="15"/>
      <c r="D161" s="18" t="s">
        <v>23</v>
      </c>
      <c r="E161" s="143">
        <v>125188</v>
      </c>
      <c r="F161" s="144"/>
      <c r="G161" s="143">
        <v>125188</v>
      </c>
      <c r="H161" s="144"/>
      <c r="I161" s="143">
        <v>187782</v>
      </c>
      <c r="J161" s="144"/>
      <c r="K161" s="143">
        <v>187782</v>
      </c>
      <c r="L161" s="145"/>
      <c r="M161" s="53"/>
      <c r="N161" s="53"/>
      <c r="O161" s="49"/>
      <c r="P161" s="49"/>
      <c r="Q161" s="59"/>
      <c r="R161" s="3"/>
    </row>
    <row r="162" spans="1:15" s="67" customFormat="1" ht="15" customHeight="1">
      <c r="A162" s="62"/>
      <c r="B162" s="63"/>
      <c r="C162" s="13" t="s">
        <v>14</v>
      </c>
      <c r="D162" s="14"/>
      <c r="E162" s="132">
        <f>SUM(E163:E164)</f>
        <v>54248</v>
      </c>
      <c r="F162" s="146">
        <f aca="true" t="shared" si="39" ref="F162:L162">SUM(F163:F164)</f>
        <v>0</v>
      </c>
      <c r="G162" s="132">
        <f t="shared" si="39"/>
        <v>41729</v>
      </c>
      <c r="H162" s="146">
        <f t="shared" si="39"/>
        <v>0</v>
      </c>
      <c r="I162" s="132">
        <f t="shared" si="39"/>
        <v>125188</v>
      </c>
      <c r="J162" s="146">
        <f t="shared" si="39"/>
        <v>0</v>
      </c>
      <c r="K162" s="132">
        <f t="shared" si="39"/>
        <v>125188</v>
      </c>
      <c r="L162" s="134">
        <f t="shared" si="39"/>
        <v>0</v>
      </c>
      <c r="M162" s="64"/>
      <c r="N162" s="65"/>
      <c r="O162" s="66"/>
    </row>
    <row r="163" spans="1:17" ht="15.75" customHeight="1">
      <c r="A163" s="38"/>
      <c r="B163" s="15"/>
      <c r="C163" s="15"/>
      <c r="D163" s="18" t="s">
        <v>107</v>
      </c>
      <c r="E163" s="143">
        <v>54248</v>
      </c>
      <c r="F163" s="144"/>
      <c r="G163" s="143">
        <v>41729</v>
      </c>
      <c r="H163" s="144"/>
      <c r="I163" s="143">
        <v>125188</v>
      </c>
      <c r="J163" s="144"/>
      <c r="K163" s="143">
        <v>125188</v>
      </c>
      <c r="L163" s="145"/>
      <c r="M163" s="53"/>
      <c r="N163" s="53"/>
      <c r="O163" s="49"/>
      <c r="P163" s="49"/>
      <c r="Q163" s="59"/>
    </row>
    <row r="164" spans="1:17" ht="15.75" customHeight="1">
      <c r="A164" s="38"/>
      <c r="B164" s="15"/>
      <c r="C164" s="15"/>
      <c r="D164" s="19" t="s">
        <v>108</v>
      </c>
      <c r="E164" s="143"/>
      <c r="F164" s="144"/>
      <c r="G164" s="143"/>
      <c r="H164" s="144"/>
      <c r="I164" s="143"/>
      <c r="J164" s="144"/>
      <c r="K164" s="143"/>
      <c r="L164" s="145"/>
      <c r="M164" s="53"/>
      <c r="N164" s="53"/>
      <c r="O164" s="49"/>
      <c r="P164" s="49"/>
      <c r="Q164" s="59"/>
    </row>
    <row r="165" spans="1:16" ht="15.75" customHeight="1">
      <c r="A165" s="174" t="s">
        <v>109</v>
      </c>
      <c r="B165" s="184"/>
      <c r="C165" s="175"/>
      <c r="D165" s="175"/>
      <c r="E165" s="177">
        <f>SUM(E166+E175)</f>
        <v>844317</v>
      </c>
      <c r="F165" s="181">
        <f>SUM(F166+F175)</f>
        <v>500750</v>
      </c>
      <c r="G165" s="177">
        <f aca="true" t="shared" si="40" ref="G165:L165">SUM(G166+G175)</f>
        <v>955601</v>
      </c>
      <c r="H165" s="181">
        <f t="shared" si="40"/>
        <v>888833</v>
      </c>
      <c r="I165" s="177">
        <f t="shared" si="40"/>
        <v>546655</v>
      </c>
      <c r="J165" s="181">
        <f t="shared" si="40"/>
        <v>1481389</v>
      </c>
      <c r="K165" s="177">
        <f t="shared" si="40"/>
        <v>442332</v>
      </c>
      <c r="L165" s="172">
        <f t="shared" si="40"/>
        <v>417293</v>
      </c>
      <c r="M165" s="56"/>
      <c r="N165" s="56"/>
      <c r="P165" s="9"/>
    </row>
    <row r="166" spans="1:16" s="5" customFormat="1" ht="15.75" customHeight="1">
      <c r="A166" s="41"/>
      <c r="B166" s="204" t="s">
        <v>110</v>
      </c>
      <c r="C166" s="205"/>
      <c r="D166" s="205"/>
      <c r="E166" s="207">
        <f>SUM(E167)</f>
        <v>760858</v>
      </c>
      <c r="F166" s="215">
        <f aca="true" t="shared" si="41" ref="F166:L166">SUM(F167)</f>
        <v>358871</v>
      </c>
      <c r="G166" s="207">
        <f t="shared" si="41"/>
        <v>913872</v>
      </c>
      <c r="H166" s="215">
        <f t="shared" si="41"/>
        <v>859623</v>
      </c>
      <c r="I166" s="207">
        <f t="shared" si="41"/>
        <v>525790</v>
      </c>
      <c r="J166" s="215">
        <f t="shared" si="41"/>
        <v>1481389</v>
      </c>
      <c r="K166" s="207">
        <f t="shared" si="41"/>
        <v>421467</v>
      </c>
      <c r="L166" s="173">
        <f t="shared" si="41"/>
        <v>417293</v>
      </c>
      <c r="M166" s="57"/>
      <c r="N166" s="58"/>
      <c r="O166" s="48"/>
      <c r="P166" s="48"/>
    </row>
    <row r="167" spans="1:15" s="67" customFormat="1" ht="15" customHeight="1">
      <c r="A167" s="62"/>
      <c r="B167" s="63"/>
      <c r="C167" s="13" t="s">
        <v>111</v>
      </c>
      <c r="D167" s="14"/>
      <c r="E167" s="132">
        <f aca="true" t="shared" si="42" ref="E167:L167">SUM(E168:E174)</f>
        <v>760858</v>
      </c>
      <c r="F167" s="133">
        <f t="shared" si="42"/>
        <v>358871</v>
      </c>
      <c r="G167" s="132">
        <f t="shared" si="42"/>
        <v>913872</v>
      </c>
      <c r="H167" s="133">
        <f t="shared" si="42"/>
        <v>859623</v>
      </c>
      <c r="I167" s="132">
        <f t="shared" si="42"/>
        <v>525790</v>
      </c>
      <c r="J167" s="133">
        <f t="shared" si="42"/>
        <v>1481389</v>
      </c>
      <c r="K167" s="132">
        <f t="shared" si="42"/>
        <v>421467</v>
      </c>
      <c r="L167" s="134">
        <f t="shared" si="42"/>
        <v>417293</v>
      </c>
      <c r="M167" s="64"/>
      <c r="N167" s="65"/>
      <c r="O167" s="66"/>
    </row>
    <row r="168" spans="1:17" ht="15.75" customHeight="1">
      <c r="A168" s="38"/>
      <c r="B168" s="15"/>
      <c r="C168" s="15"/>
      <c r="D168" s="18" t="s">
        <v>112</v>
      </c>
      <c r="E168" s="143">
        <v>91804</v>
      </c>
      <c r="F168" s="144">
        <v>91804</v>
      </c>
      <c r="G168" s="143"/>
      <c r="H168" s="144"/>
      <c r="I168" s="143"/>
      <c r="J168" s="144"/>
      <c r="K168" s="143"/>
      <c r="L168" s="145"/>
      <c r="M168" s="53"/>
      <c r="N168" s="53"/>
      <c r="O168" s="49"/>
      <c r="P168" s="49"/>
      <c r="Q168" s="59"/>
    </row>
    <row r="169" spans="1:17" ht="15.75" customHeight="1">
      <c r="A169" s="38"/>
      <c r="B169" s="15"/>
      <c r="C169" s="15"/>
      <c r="D169" s="18" t="s">
        <v>113</v>
      </c>
      <c r="E169" s="143">
        <v>29000</v>
      </c>
      <c r="F169" s="144"/>
      <c r="G169" s="143">
        <v>584210</v>
      </c>
      <c r="H169" s="144">
        <v>584210</v>
      </c>
      <c r="I169" s="143">
        <v>187782</v>
      </c>
      <c r="J169" s="144">
        <v>1064096</v>
      </c>
      <c r="K169" s="143">
        <v>83459</v>
      </c>
      <c r="L169" s="145"/>
      <c r="M169" s="53"/>
      <c r="N169" s="53"/>
      <c r="O169" s="49"/>
      <c r="P169" s="49"/>
      <c r="Q169" s="59"/>
    </row>
    <row r="170" spans="1:17" ht="15.75" customHeight="1">
      <c r="A170" s="38"/>
      <c r="B170" s="15"/>
      <c r="C170" s="15"/>
      <c r="D170" s="20" t="s">
        <v>114</v>
      </c>
      <c r="E170" s="143">
        <v>33383</v>
      </c>
      <c r="F170" s="144">
        <v>125188</v>
      </c>
      <c r="G170" s="143">
        <v>25038</v>
      </c>
      <c r="H170" s="144">
        <v>125188</v>
      </c>
      <c r="I170" s="143">
        <v>25038</v>
      </c>
      <c r="J170" s="144">
        <v>125188</v>
      </c>
      <c r="K170" s="143">
        <v>25038</v>
      </c>
      <c r="L170" s="145">
        <v>125188</v>
      </c>
      <c r="M170" s="53"/>
      <c r="N170" s="53"/>
      <c r="O170" s="60"/>
      <c r="P170" s="60"/>
      <c r="Q170" s="59"/>
    </row>
    <row r="171" spans="1:17" ht="15.75" customHeight="1">
      <c r="A171" s="38"/>
      <c r="B171" s="15"/>
      <c r="C171" s="15"/>
      <c r="D171" s="18" t="s">
        <v>115</v>
      </c>
      <c r="E171" s="143">
        <v>240586</v>
      </c>
      <c r="F171" s="144"/>
      <c r="G171" s="143">
        <v>166917</v>
      </c>
      <c r="H171" s="144"/>
      <c r="I171" s="143">
        <v>166917</v>
      </c>
      <c r="J171" s="144"/>
      <c r="K171" s="143">
        <v>166917</v>
      </c>
      <c r="L171" s="145"/>
      <c r="M171" s="53"/>
      <c r="N171" s="53"/>
      <c r="O171" s="49"/>
      <c r="P171" s="49"/>
      <c r="Q171" s="59"/>
    </row>
    <row r="172" spans="1:17" ht="15.75" customHeight="1">
      <c r="A172" s="38"/>
      <c r="B172" s="15"/>
      <c r="C172" s="15"/>
      <c r="D172" s="20" t="s">
        <v>116</v>
      </c>
      <c r="E172" s="143">
        <v>91846</v>
      </c>
      <c r="F172" s="144">
        <v>141879</v>
      </c>
      <c r="G172" s="143">
        <v>116842</v>
      </c>
      <c r="H172" s="144">
        <v>150225</v>
      </c>
      <c r="I172" s="143">
        <v>125188</v>
      </c>
      <c r="J172" s="144">
        <v>292105</v>
      </c>
      <c r="K172" s="143">
        <v>125188</v>
      </c>
      <c r="L172" s="145">
        <v>292105</v>
      </c>
      <c r="M172" s="53"/>
      <c r="N172" s="53"/>
      <c r="O172" s="60"/>
      <c r="P172" s="60"/>
      <c r="Q172" s="59"/>
    </row>
    <row r="173" spans="1:17" ht="15.75" customHeight="1">
      <c r="A173" s="38"/>
      <c r="B173" s="235"/>
      <c r="C173" s="235"/>
      <c r="D173" s="236" t="s">
        <v>117</v>
      </c>
      <c r="E173" s="143">
        <v>480</v>
      </c>
      <c r="F173" s="232"/>
      <c r="G173" s="143"/>
      <c r="H173" s="232"/>
      <c r="I173" s="143"/>
      <c r="J173" s="232"/>
      <c r="K173" s="143"/>
      <c r="L173" s="233"/>
      <c r="M173" s="234"/>
      <c r="N173" s="234"/>
      <c r="O173" s="234"/>
      <c r="P173" s="234"/>
      <c r="Q173" s="7"/>
    </row>
    <row r="174" spans="1:17" ht="15.75" customHeight="1">
      <c r="A174" s="38"/>
      <c r="B174" s="12"/>
      <c r="C174" s="12"/>
      <c r="D174" s="21" t="s">
        <v>118</v>
      </c>
      <c r="E174" s="143">
        <v>273759</v>
      </c>
      <c r="F174" s="144"/>
      <c r="G174" s="143">
        <v>20865</v>
      </c>
      <c r="H174" s="144"/>
      <c r="I174" s="143">
        <v>20865</v>
      </c>
      <c r="J174" s="144"/>
      <c r="K174" s="143">
        <v>20865</v>
      </c>
      <c r="L174" s="145"/>
      <c r="M174" s="53"/>
      <c r="N174" s="53"/>
      <c r="O174" s="60"/>
      <c r="P174" s="60"/>
      <c r="Q174" s="59"/>
    </row>
    <row r="175" spans="1:16" s="5" customFormat="1" ht="15.75" customHeight="1">
      <c r="A175" s="41"/>
      <c r="B175" s="204" t="s">
        <v>119</v>
      </c>
      <c r="C175" s="205"/>
      <c r="D175" s="205"/>
      <c r="E175" s="207">
        <f>+E176</f>
        <v>83459</v>
      </c>
      <c r="F175" s="215">
        <f aca="true" t="shared" si="43" ref="F175:L176">+F176</f>
        <v>141879</v>
      </c>
      <c r="G175" s="207">
        <f t="shared" si="43"/>
        <v>41729</v>
      </c>
      <c r="H175" s="215">
        <f t="shared" si="43"/>
        <v>29210</v>
      </c>
      <c r="I175" s="207">
        <f t="shared" si="43"/>
        <v>20865</v>
      </c>
      <c r="J175" s="215">
        <f t="shared" si="43"/>
        <v>0</v>
      </c>
      <c r="K175" s="207">
        <f t="shared" si="43"/>
        <v>20865</v>
      </c>
      <c r="L175" s="173">
        <f t="shared" si="43"/>
        <v>0</v>
      </c>
      <c r="M175" s="57"/>
      <c r="N175" s="58"/>
      <c r="O175" s="48"/>
      <c r="P175" s="48"/>
    </row>
    <row r="176" spans="1:15" s="67" customFormat="1" ht="15" customHeight="1">
      <c r="A176" s="62"/>
      <c r="B176" s="63"/>
      <c r="C176" s="13" t="s">
        <v>120</v>
      </c>
      <c r="D176" s="14"/>
      <c r="E176" s="132">
        <f>+E177</f>
        <v>83459</v>
      </c>
      <c r="F176" s="146">
        <f t="shared" si="43"/>
        <v>141879</v>
      </c>
      <c r="G176" s="132">
        <f t="shared" si="43"/>
        <v>41729</v>
      </c>
      <c r="H176" s="146">
        <f t="shared" si="43"/>
        <v>29210</v>
      </c>
      <c r="I176" s="132">
        <f t="shared" si="43"/>
        <v>20865</v>
      </c>
      <c r="J176" s="146">
        <f t="shared" si="43"/>
        <v>0</v>
      </c>
      <c r="K176" s="132">
        <f t="shared" si="43"/>
        <v>20865</v>
      </c>
      <c r="L176" s="134">
        <f t="shared" si="43"/>
        <v>0</v>
      </c>
      <c r="M176" s="64"/>
      <c r="N176" s="65"/>
      <c r="O176" s="66"/>
    </row>
    <row r="177" spans="1:17" ht="15.75" customHeight="1" thickBot="1">
      <c r="A177" s="90"/>
      <c r="B177" s="91"/>
      <c r="C177" s="91"/>
      <c r="D177" s="94" t="s">
        <v>121</v>
      </c>
      <c r="E177" s="135">
        <v>83459</v>
      </c>
      <c r="F177" s="136">
        <v>141879</v>
      </c>
      <c r="G177" s="135">
        <v>41729</v>
      </c>
      <c r="H177" s="136">
        <v>29210</v>
      </c>
      <c r="I177" s="135">
        <v>20865</v>
      </c>
      <c r="J177" s="136"/>
      <c r="K177" s="135">
        <v>20865</v>
      </c>
      <c r="L177" s="137"/>
      <c r="M177" s="53"/>
      <c r="N177" s="53"/>
      <c r="O177" s="60"/>
      <c r="P177" s="60"/>
      <c r="Q177" s="59"/>
    </row>
    <row r="178" spans="2:16" s="2" customFormat="1" ht="48" customHeight="1" thickBot="1" thickTop="1">
      <c r="B178" s="1"/>
      <c r="C178" s="1"/>
      <c r="D178" s="1"/>
      <c r="E178" s="138"/>
      <c r="F178" s="139"/>
      <c r="G178" s="138"/>
      <c r="H178" s="139"/>
      <c r="I178" s="138"/>
      <c r="J178" s="139"/>
      <c r="K178" s="138"/>
      <c r="L178" s="139"/>
      <c r="M178" s="40"/>
      <c r="N178" s="40"/>
      <c r="O178" s="40"/>
      <c r="P178" s="40"/>
    </row>
    <row r="179" spans="1:15" s="89" customFormat="1" ht="48" customHeight="1" thickTop="1">
      <c r="A179" s="241" t="s">
        <v>169</v>
      </c>
      <c r="B179" s="242"/>
      <c r="C179" s="242"/>
      <c r="D179" s="242"/>
      <c r="E179" s="148">
        <f aca="true" t="shared" si="44" ref="E179:L179">+E180+E185+E204+E223</f>
        <v>3582029</v>
      </c>
      <c r="F179" s="154">
        <f t="shared" si="44"/>
        <v>870054</v>
      </c>
      <c r="G179" s="148">
        <f t="shared" si="44"/>
        <v>4177098</v>
      </c>
      <c r="H179" s="154">
        <f t="shared" si="44"/>
        <v>1927892</v>
      </c>
      <c r="I179" s="148">
        <f t="shared" si="44"/>
        <v>4767567</v>
      </c>
      <c r="J179" s="154">
        <f t="shared" si="44"/>
        <v>3204808</v>
      </c>
      <c r="K179" s="148">
        <f t="shared" si="44"/>
        <v>3882907</v>
      </c>
      <c r="L179" s="150">
        <f t="shared" si="44"/>
        <v>2628944</v>
      </c>
      <c r="M179" s="87"/>
      <c r="N179" s="88"/>
      <c r="O179" s="88"/>
    </row>
    <row r="180" spans="1:15" ht="15.75" customHeight="1">
      <c r="A180" s="193" t="s">
        <v>122</v>
      </c>
      <c r="B180" s="194"/>
      <c r="C180" s="194"/>
      <c r="D180" s="195"/>
      <c r="E180" s="189">
        <f>+E181</f>
        <v>260535</v>
      </c>
      <c r="F180" s="190">
        <f aca="true" t="shared" si="45" ref="F180:L181">+F181</f>
        <v>200300</v>
      </c>
      <c r="G180" s="189">
        <f t="shared" si="45"/>
        <v>0</v>
      </c>
      <c r="H180" s="190">
        <f t="shared" si="45"/>
        <v>0</v>
      </c>
      <c r="I180" s="189">
        <f t="shared" si="45"/>
        <v>0</v>
      </c>
      <c r="J180" s="190">
        <f t="shared" si="45"/>
        <v>417293</v>
      </c>
      <c r="K180" s="189">
        <f t="shared" si="45"/>
        <v>542480</v>
      </c>
      <c r="L180" s="192">
        <f t="shared" si="45"/>
        <v>125188</v>
      </c>
      <c r="M180" s="6"/>
      <c r="N180" s="9"/>
      <c r="O180" s="1"/>
    </row>
    <row r="181" spans="1:14" s="5" customFormat="1" ht="15.75" customHeight="1">
      <c r="A181" s="116"/>
      <c r="B181" s="209" t="s">
        <v>123</v>
      </c>
      <c r="C181" s="210"/>
      <c r="D181" s="211"/>
      <c r="E181" s="212">
        <f>+E182</f>
        <v>260535</v>
      </c>
      <c r="F181" s="213">
        <f t="shared" si="45"/>
        <v>200300</v>
      </c>
      <c r="G181" s="212">
        <f t="shared" si="45"/>
        <v>0</v>
      </c>
      <c r="H181" s="213">
        <f t="shared" si="45"/>
        <v>0</v>
      </c>
      <c r="I181" s="212">
        <f t="shared" si="45"/>
        <v>0</v>
      </c>
      <c r="J181" s="213">
        <f t="shared" si="45"/>
        <v>417293</v>
      </c>
      <c r="K181" s="212">
        <f t="shared" si="45"/>
        <v>542480</v>
      </c>
      <c r="L181" s="214">
        <f t="shared" si="45"/>
        <v>125188</v>
      </c>
      <c r="M181" s="46"/>
      <c r="N181" s="61"/>
    </row>
    <row r="182" spans="1:15" s="67" customFormat="1" ht="15" customHeight="1">
      <c r="A182" s="117"/>
      <c r="B182" s="118"/>
      <c r="C182" s="119" t="s">
        <v>124</v>
      </c>
      <c r="D182" s="120"/>
      <c r="E182" s="155">
        <f>SUM(E183:E184)</f>
        <v>260535</v>
      </c>
      <c r="F182" s="156">
        <f aca="true" t="shared" si="46" ref="F182:L182">SUM(F183:F184)</f>
        <v>200300</v>
      </c>
      <c r="G182" s="155">
        <f t="shared" si="46"/>
        <v>0</v>
      </c>
      <c r="H182" s="156">
        <f t="shared" si="46"/>
        <v>0</v>
      </c>
      <c r="I182" s="155">
        <f t="shared" si="46"/>
        <v>0</v>
      </c>
      <c r="J182" s="156">
        <f t="shared" si="46"/>
        <v>417293</v>
      </c>
      <c r="K182" s="155">
        <f t="shared" si="46"/>
        <v>542480</v>
      </c>
      <c r="L182" s="157">
        <f t="shared" si="46"/>
        <v>125188</v>
      </c>
      <c r="M182" s="64"/>
      <c r="N182" s="65"/>
      <c r="O182" s="66"/>
    </row>
    <row r="183" spans="1:16" ht="15.75" customHeight="1">
      <c r="A183" s="121"/>
      <c r="B183" s="122"/>
      <c r="C183" s="122"/>
      <c r="D183" s="123" t="s">
        <v>125</v>
      </c>
      <c r="E183" s="158">
        <v>260535</v>
      </c>
      <c r="F183" s="159">
        <v>200300</v>
      </c>
      <c r="G183" s="158"/>
      <c r="H183" s="159"/>
      <c r="I183" s="158"/>
      <c r="J183" s="159"/>
      <c r="K183" s="158"/>
      <c r="L183" s="160"/>
      <c r="M183" s="49"/>
      <c r="N183" s="49"/>
      <c r="O183" s="1"/>
      <c r="P183" s="59"/>
    </row>
    <row r="184" spans="1:16" ht="15.75" customHeight="1">
      <c r="A184" s="38"/>
      <c r="B184" s="12"/>
      <c r="C184" s="12"/>
      <c r="D184" s="17" t="s">
        <v>126</v>
      </c>
      <c r="E184" s="143"/>
      <c r="F184" s="144"/>
      <c r="G184" s="143"/>
      <c r="H184" s="144"/>
      <c r="I184" s="143"/>
      <c r="J184" s="144">
        <v>417293</v>
      </c>
      <c r="K184" s="143">
        <v>542480</v>
      </c>
      <c r="L184" s="145">
        <v>125188</v>
      </c>
      <c r="M184" s="49"/>
      <c r="N184" s="49"/>
      <c r="O184" s="1"/>
      <c r="P184" s="59"/>
    </row>
    <row r="185" spans="1:15" ht="15.75" customHeight="1">
      <c r="A185" s="174" t="s">
        <v>127</v>
      </c>
      <c r="B185" s="184"/>
      <c r="C185" s="175"/>
      <c r="D185" s="196"/>
      <c r="E185" s="177">
        <f>+E186+E189+E193</f>
        <v>1701083</v>
      </c>
      <c r="F185" s="181">
        <f aca="true" t="shared" si="47" ref="F185:L185">+F186+F189+F193</f>
        <v>125188</v>
      </c>
      <c r="G185" s="177">
        <f t="shared" si="47"/>
        <v>448589</v>
      </c>
      <c r="H185" s="181">
        <f t="shared" si="47"/>
        <v>375563</v>
      </c>
      <c r="I185" s="177">
        <f t="shared" si="47"/>
        <v>1137121</v>
      </c>
      <c r="J185" s="181">
        <f t="shared" si="47"/>
        <v>292105</v>
      </c>
      <c r="K185" s="177">
        <f t="shared" si="47"/>
        <v>1700467</v>
      </c>
      <c r="L185" s="197">
        <f t="shared" si="47"/>
        <v>417293</v>
      </c>
      <c r="M185" s="9"/>
      <c r="N185" s="9"/>
      <c r="O185" s="1"/>
    </row>
    <row r="186" spans="1:14" s="5" customFormat="1" ht="15.75" customHeight="1">
      <c r="A186" s="41"/>
      <c r="B186" s="204" t="s">
        <v>128</v>
      </c>
      <c r="C186" s="205"/>
      <c r="D186" s="206"/>
      <c r="E186" s="207">
        <f>+E187</f>
        <v>0</v>
      </c>
      <c r="F186" s="208">
        <f aca="true" t="shared" si="48" ref="F186:L187">+F187</f>
        <v>125188</v>
      </c>
      <c r="G186" s="207">
        <f t="shared" si="48"/>
        <v>0</v>
      </c>
      <c r="H186" s="208">
        <f t="shared" si="48"/>
        <v>375563</v>
      </c>
      <c r="I186" s="207">
        <f t="shared" si="48"/>
        <v>667668</v>
      </c>
      <c r="J186" s="208">
        <f t="shared" si="48"/>
        <v>0</v>
      </c>
      <c r="K186" s="207">
        <f t="shared" si="48"/>
        <v>208646</v>
      </c>
      <c r="L186" s="173">
        <f t="shared" si="48"/>
        <v>0</v>
      </c>
      <c r="M186" s="46"/>
      <c r="N186" s="61"/>
    </row>
    <row r="187" spans="1:15" s="67" customFormat="1" ht="15" customHeight="1">
      <c r="A187" s="62"/>
      <c r="B187" s="63"/>
      <c r="C187" s="13" t="s">
        <v>129</v>
      </c>
      <c r="D187" s="14"/>
      <c r="E187" s="132">
        <f>+E188</f>
        <v>0</v>
      </c>
      <c r="F187" s="133">
        <f t="shared" si="48"/>
        <v>125188</v>
      </c>
      <c r="G187" s="132">
        <f t="shared" si="48"/>
        <v>0</v>
      </c>
      <c r="H187" s="133">
        <f t="shared" si="48"/>
        <v>375563</v>
      </c>
      <c r="I187" s="132">
        <f t="shared" si="48"/>
        <v>667668</v>
      </c>
      <c r="J187" s="133">
        <f t="shared" si="48"/>
        <v>0</v>
      </c>
      <c r="K187" s="132">
        <f t="shared" si="48"/>
        <v>208646</v>
      </c>
      <c r="L187" s="134">
        <f t="shared" si="48"/>
        <v>0</v>
      </c>
      <c r="M187" s="64"/>
      <c r="N187" s="65"/>
      <c r="O187" s="66"/>
    </row>
    <row r="188" spans="1:16" ht="15.75" customHeight="1">
      <c r="A188" s="38"/>
      <c r="B188" s="12"/>
      <c r="C188" s="12"/>
      <c r="D188" s="17" t="s">
        <v>130</v>
      </c>
      <c r="E188" s="143">
        <v>0</v>
      </c>
      <c r="F188" s="144">
        <v>125188</v>
      </c>
      <c r="G188" s="143"/>
      <c r="H188" s="144">
        <v>375563</v>
      </c>
      <c r="I188" s="143">
        <v>667668</v>
      </c>
      <c r="J188" s="144"/>
      <c r="K188" s="143">
        <v>208646</v>
      </c>
      <c r="L188" s="145"/>
      <c r="M188" s="49"/>
      <c r="N188" s="49"/>
      <c r="O188" s="1"/>
      <c r="P188" s="59"/>
    </row>
    <row r="189" spans="1:14" s="5" customFormat="1" ht="15.75" customHeight="1">
      <c r="A189" s="41"/>
      <c r="B189" s="204" t="s">
        <v>131</v>
      </c>
      <c r="C189" s="205"/>
      <c r="D189" s="206"/>
      <c r="E189" s="207">
        <f>+E190</f>
        <v>43459</v>
      </c>
      <c r="F189" s="208">
        <f aca="true" t="shared" si="49" ref="F189:L189">+F190</f>
        <v>0</v>
      </c>
      <c r="G189" s="207">
        <f t="shared" si="49"/>
        <v>333834</v>
      </c>
      <c r="H189" s="208">
        <f t="shared" si="49"/>
        <v>0</v>
      </c>
      <c r="I189" s="207">
        <f t="shared" si="49"/>
        <v>0</v>
      </c>
      <c r="J189" s="208">
        <f t="shared" si="49"/>
        <v>0</v>
      </c>
      <c r="K189" s="207">
        <f t="shared" si="49"/>
        <v>1251878</v>
      </c>
      <c r="L189" s="173">
        <f t="shared" si="49"/>
        <v>0</v>
      </c>
      <c r="M189" s="46"/>
      <c r="N189" s="61"/>
    </row>
    <row r="190" spans="1:15" s="67" customFormat="1" ht="15" customHeight="1">
      <c r="A190" s="62"/>
      <c r="B190" s="63"/>
      <c r="C190" s="13" t="s">
        <v>212</v>
      </c>
      <c r="D190" s="14"/>
      <c r="E190" s="224">
        <f aca="true" t="shared" si="50" ref="E190:L190">SUM(E191:E192)</f>
        <v>43459</v>
      </c>
      <c r="F190" s="225">
        <f t="shared" si="50"/>
        <v>0</v>
      </c>
      <c r="G190" s="224">
        <f t="shared" si="50"/>
        <v>333834</v>
      </c>
      <c r="H190" s="225">
        <f t="shared" si="50"/>
        <v>0</v>
      </c>
      <c r="I190" s="224">
        <f t="shared" si="50"/>
        <v>0</v>
      </c>
      <c r="J190" s="225">
        <f t="shared" si="50"/>
        <v>0</v>
      </c>
      <c r="K190" s="224">
        <f t="shared" si="50"/>
        <v>1251878</v>
      </c>
      <c r="L190" s="226">
        <f t="shared" si="50"/>
        <v>0</v>
      </c>
      <c r="M190" s="64"/>
      <c r="N190" s="65"/>
      <c r="O190" s="66"/>
    </row>
    <row r="191" spans="1:15" ht="15.75" customHeight="1">
      <c r="A191" s="38"/>
      <c r="B191" s="15"/>
      <c r="C191" s="15"/>
      <c r="D191" s="16" t="s">
        <v>132</v>
      </c>
      <c r="E191" s="143">
        <v>33459</v>
      </c>
      <c r="F191" s="144"/>
      <c r="G191" s="143">
        <v>333834</v>
      </c>
      <c r="H191" s="144"/>
      <c r="I191" s="143"/>
      <c r="J191" s="144"/>
      <c r="K191" s="143">
        <v>1251878</v>
      </c>
      <c r="L191" s="145"/>
      <c r="M191" s="49"/>
      <c r="N191" s="49"/>
      <c r="O191" s="1"/>
    </row>
    <row r="192" spans="1:15" ht="15.75" customHeight="1">
      <c r="A192" s="38"/>
      <c r="B192" s="15"/>
      <c r="C192" s="15"/>
      <c r="D192" s="16" t="s">
        <v>213</v>
      </c>
      <c r="E192" s="143">
        <v>10000</v>
      </c>
      <c r="F192" s="144"/>
      <c r="G192" s="143"/>
      <c r="H192" s="144"/>
      <c r="I192" s="143"/>
      <c r="J192" s="144"/>
      <c r="K192" s="143"/>
      <c r="L192" s="145"/>
      <c r="M192" s="49"/>
      <c r="N192" s="49"/>
      <c r="O192" s="1"/>
    </row>
    <row r="193" spans="1:14" s="5" customFormat="1" ht="15.75" customHeight="1">
      <c r="A193" s="41"/>
      <c r="B193" s="204" t="s">
        <v>133</v>
      </c>
      <c r="C193" s="205"/>
      <c r="D193" s="206"/>
      <c r="E193" s="207">
        <f aca="true" t="shared" si="51" ref="E193:L193">+E194+E200</f>
        <v>1657624</v>
      </c>
      <c r="F193" s="208">
        <f t="shared" si="51"/>
        <v>0</v>
      </c>
      <c r="G193" s="207">
        <f t="shared" si="51"/>
        <v>114755</v>
      </c>
      <c r="H193" s="208">
        <f t="shared" si="51"/>
        <v>0</v>
      </c>
      <c r="I193" s="207">
        <f t="shared" si="51"/>
        <v>469453</v>
      </c>
      <c r="J193" s="208">
        <f t="shared" si="51"/>
        <v>292105</v>
      </c>
      <c r="K193" s="207">
        <f t="shared" si="51"/>
        <v>239943</v>
      </c>
      <c r="L193" s="173">
        <f t="shared" si="51"/>
        <v>417293</v>
      </c>
      <c r="M193" s="46"/>
      <c r="N193" s="61"/>
    </row>
    <row r="194" spans="1:15" s="67" customFormat="1" ht="15" customHeight="1">
      <c r="A194" s="62"/>
      <c r="B194" s="63"/>
      <c r="C194" s="13" t="s">
        <v>134</v>
      </c>
      <c r="D194" s="14"/>
      <c r="E194" s="132">
        <f aca="true" t="shared" si="52" ref="E194:L194">SUM(E195:E199)</f>
        <v>1530882</v>
      </c>
      <c r="F194" s="133">
        <f t="shared" si="52"/>
        <v>0</v>
      </c>
      <c r="G194" s="132">
        <f t="shared" si="52"/>
        <v>114755</v>
      </c>
      <c r="H194" s="133">
        <f t="shared" si="52"/>
        <v>0</v>
      </c>
      <c r="I194" s="132">
        <f t="shared" si="52"/>
        <v>114755</v>
      </c>
      <c r="J194" s="133">
        <f t="shared" si="52"/>
        <v>0</v>
      </c>
      <c r="K194" s="132">
        <f t="shared" si="52"/>
        <v>198214</v>
      </c>
      <c r="L194" s="134">
        <f t="shared" si="52"/>
        <v>0</v>
      </c>
      <c r="M194" s="64"/>
      <c r="N194" s="65"/>
      <c r="O194" s="66"/>
    </row>
    <row r="195" spans="1:15" ht="15.75" customHeight="1">
      <c r="A195" s="38"/>
      <c r="B195" s="15"/>
      <c r="C195" s="15"/>
      <c r="D195" s="16" t="s">
        <v>135</v>
      </c>
      <c r="E195" s="143">
        <v>154755</v>
      </c>
      <c r="F195" s="144"/>
      <c r="G195" s="143">
        <v>114755</v>
      </c>
      <c r="H195" s="144"/>
      <c r="I195" s="143">
        <v>114755</v>
      </c>
      <c r="J195" s="144"/>
      <c r="K195" s="143">
        <v>114755</v>
      </c>
      <c r="L195" s="145"/>
      <c r="M195" s="49"/>
      <c r="N195" s="49"/>
      <c r="O195" s="1"/>
    </row>
    <row r="196" spans="1:15" ht="15.75" customHeight="1">
      <c r="A196" s="38"/>
      <c r="B196" s="15"/>
      <c r="C196" s="15"/>
      <c r="D196" s="16" t="s">
        <v>136</v>
      </c>
      <c r="E196" s="143">
        <v>900338</v>
      </c>
      <c r="F196" s="144"/>
      <c r="G196" s="143"/>
      <c r="H196" s="144"/>
      <c r="I196" s="143"/>
      <c r="J196" s="144"/>
      <c r="K196" s="143"/>
      <c r="L196" s="145"/>
      <c r="M196" s="49"/>
      <c r="N196" s="49"/>
      <c r="O196" s="1"/>
    </row>
    <row r="197" spans="1:15" ht="15.75" customHeight="1">
      <c r="A197" s="38"/>
      <c r="B197" s="15"/>
      <c r="C197" s="15"/>
      <c r="D197" s="16" t="s">
        <v>137</v>
      </c>
      <c r="E197" s="143">
        <v>367217</v>
      </c>
      <c r="F197" s="144"/>
      <c r="G197" s="143"/>
      <c r="H197" s="144"/>
      <c r="I197" s="143"/>
      <c r="J197" s="144"/>
      <c r="K197" s="143"/>
      <c r="L197" s="145"/>
      <c r="M197" s="49"/>
      <c r="N197" s="49"/>
      <c r="O197" s="1"/>
    </row>
    <row r="198" spans="1:15" ht="15.75" customHeight="1">
      <c r="A198" s="38"/>
      <c r="B198" s="15"/>
      <c r="C198" s="15"/>
      <c r="D198" s="16" t="s">
        <v>138</v>
      </c>
      <c r="E198" s="143">
        <v>108572</v>
      </c>
      <c r="F198" s="144"/>
      <c r="G198" s="143"/>
      <c r="H198" s="144"/>
      <c r="I198" s="143"/>
      <c r="J198" s="144"/>
      <c r="K198" s="143"/>
      <c r="L198" s="145"/>
      <c r="M198" s="49"/>
      <c r="N198" s="49"/>
      <c r="O198" s="1"/>
    </row>
    <row r="199" spans="1:15" ht="15.75" customHeight="1">
      <c r="A199" s="38"/>
      <c r="B199" s="15"/>
      <c r="C199" s="15"/>
      <c r="D199" s="16" t="s">
        <v>139</v>
      </c>
      <c r="E199" s="143">
        <v>0</v>
      </c>
      <c r="F199" s="144"/>
      <c r="G199" s="143"/>
      <c r="H199" s="144"/>
      <c r="I199" s="143"/>
      <c r="J199" s="144"/>
      <c r="K199" s="143">
        <v>83459</v>
      </c>
      <c r="L199" s="145"/>
      <c r="M199" s="49"/>
      <c r="N199" s="49"/>
      <c r="O199" s="1"/>
    </row>
    <row r="200" spans="1:15" s="67" customFormat="1" ht="15" customHeight="1">
      <c r="A200" s="62"/>
      <c r="B200" s="63"/>
      <c r="C200" s="13" t="s">
        <v>140</v>
      </c>
      <c r="D200" s="14"/>
      <c r="E200" s="132">
        <f>SUM(E201:E203)</f>
        <v>126742</v>
      </c>
      <c r="F200" s="133">
        <f>SUM(F201:F203)</f>
        <v>0</v>
      </c>
      <c r="G200" s="132">
        <f aca="true" t="shared" si="53" ref="G200:L200">SUM(G201:G203)</f>
        <v>0</v>
      </c>
      <c r="H200" s="133">
        <f t="shared" si="53"/>
        <v>0</v>
      </c>
      <c r="I200" s="132">
        <f t="shared" si="53"/>
        <v>354698</v>
      </c>
      <c r="J200" s="133">
        <f t="shared" si="53"/>
        <v>292105</v>
      </c>
      <c r="K200" s="132">
        <f t="shared" si="53"/>
        <v>41729</v>
      </c>
      <c r="L200" s="134">
        <f t="shared" si="53"/>
        <v>417293</v>
      </c>
      <c r="M200" s="64"/>
      <c r="N200" s="65"/>
      <c r="O200" s="66"/>
    </row>
    <row r="201" spans="1:15" ht="15.75" customHeight="1">
      <c r="A201" s="38"/>
      <c r="B201" s="107"/>
      <c r="C201" s="107"/>
      <c r="D201" s="108" t="s">
        <v>141</v>
      </c>
      <c r="E201" s="161">
        <v>0</v>
      </c>
      <c r="F201" s="162"/>
      <c r="G201" s="161"/>
      <c r="H201" s="162"/>
      <c r="I201" s="161">
        <v>312969</v>
      </c>
      <c r="J201" s="162"/>
      <c r="K201" s="161"/>
      <c r="L201" s="163"/>
      <c r="M201" s="49"/>
      <c r="N201" s="49"/>
      <c r="O201" s="1"/>
    </row>
    <row r="202" spans="1:15" ht="15.75" customHeight="1">
      <c r="A202" s="227"/>
      <c r="B202" s="107"/>
      <c r="C202" s="107"/>
      <c r="D202" s="108" t="s">
        <v>214</v>
      </c>
      <c r="E202" s="161">
        <v>114742</v>
      </c>
      <c r="F202" s="162"/>
      <c r="G202" s="161"/>
      <c r="H202" s="162"/>
      <c r="I202" s="161"/>
      <c r="J202" s="162"/>
      <c r="K202" s="161"/>
      <c r="L202" s="163"/>
      <c r="M202" s="49"/>
      <c r="N202" s="49"/>
      <c r="O202" s="1"/>
    </row>
    <row r="203" spans="1:15" ht="15.75" customHeight="1">
      <c r="A203" s="109"/>
      <c r="B203" s="15"/>
      <c r="C203" s="15"/>
      <c r="D203" s="16" t="s">
        <v>203</v>
      </c>
      <c r="E203" s="228">
        <v>12000</v>
      </c>
      <c r="F203" s="229"/>
      <c r="G203" s="228"/>
      <c r="H203" s="229"/>
      <c r="I203" s="228">
        <v>41729</v>
      </c>
      <c r="J203" s="229">
        <v>292105</v>
      </c>
      <c r="K203" s="228">
        <v>41729</v>
      </c>
      <c r="L203" s="230">
        <v>417293</v>
      </c>
      <c r="M203" s="49"/>
      <c r="N203" s="49"/>
      <c r="O203" s="1"/>
    </row>
    <row r="204" spans="1:15" ht="15.75" customHeight="1">
      <c r="A204" s="174" t="s">
        <v>142</v>
      </c>
      <c r="B204" s="184"/>
      <c r="C204" s="198"/>
      <c r="D204" s="199"/>
      <c r="E204" s="200">
        <f>+E205+E209+E219</f>
        <v>1600411</v>
      </c>
      <c r="F204" s="201">
        <f aca="true" t="shared" si="54" ref="F204:L204">+F205+F209+F219</f>
        <v>544566</v>
      </c>
      <c r="G204" s="200">
        <f t="shared" si="54"/>
        <v>3019112</v>
      </c>
      <c r="H204" s="201">
        <f t="shared" si="54"/>
        <v>842932</v>
      </c>
      <c r="I204" s="200">
        <f t="shared" si="54"/>
        <v>3421800</v>
      </c>
      <c r="J204" s="201">
        <f t="shared" si="54"/>
        <v>2161576</v>
      </c>
      <c r="K204" s="202">
        <f t="shared" si="54"/>
        <v>1639960</v>
      </c>
      <c r="L204" s="203">
        <f t="shared" si="54"/>
        <v>2086463</v>
      </c>
      <c r="M204" s="6"/>
      <c r="N204" s="9"/>
      <c r="O204" s="1"/>
    </row>
    <row r="205" spans="1:14" s="5" customFormat="1" ht="15.75" customHeight="1">
      <c r="A205" s="41"/>
      <c r="B205" s="204" t="s">
        <v>143</v>
      </c>
      <c r="C205" s="205"/>
      <c r="D205" s="206"/>
      <c r="E205" s="207">
        <f>+E206</f>
        <v>41729</v>
      </c>
      <c r="F205" s="208">
        <f aca="true" t="shared" si="55" ref="F205:L205">+F206</f>
        <v>0</v>
      </c>
      <c r="G205" s="207">
        <f t="shared" si="55"/>
        <v>33383</v>
      </c>
      <c r="H205" s="208">
        <f t="shared" si="55"/>
        <v>0</v>
      </c>
      <c r="I205" s="207">
        <f t="shared" si="55"/>
        <v>479887</v>
      </c>
      <c r="J205" s="208">
        <f t="shared" si="55"/>
        <v>0</v>
      </c>
      <c r="K205" s="207">
        <f t="shared" si="55"/>
        <v>0</v>
      </c>
      <c r="L205" s="173">
        <f t="shared" si="55"/>
        <v>0</v>
      </c>
      <c r="M205" s="46"/>
      <c r="N205" s="61"/>
    </row>
    <row r="206" spans="1:15" s="67" customFormat="1" ht="15" customHeight="1">
      <c r="A206" s="62"/>
      <c r="B206" s="63"/>
      <c r="C206" s="13" t="s">
        <v>144</v>
      </c>
      <c r="D206" s="14"/>
      <c r="E206" s="132">
        <f aca="true" t="shared" si="56" ref="E206:L206">SUM(E207:E208)</f>
        <v>41729</v>
      </c>
      <c r="F206" s="146">
        <f t="shared" si="56"/>
        <v>0</v>
      </c>
      <c r="G206" s="132">
        <f t="shared" si="56"/>
        <v>33383</v>
      </c>
      <c r="H206" s="146">
        <f t="shared" si="56"/>
        <v>0</v>
      </c>
      <c r="I206" s="132">
        <f t="shared" si="56"/>
        <v>479887</v>
      </c>
      <c r="J206" s="146">
        <f t="shared" si="56"/>
        <v>0</v>
      </c>
      <c r="K206" s="132">
        <f t="shared" si="56"/>
        <v>0</v>
      </c>
      <c r="L206" s="134">
        <f t="shared" si="56"/>
        <v>0</v>
      </c>
      <c r="M206" s="64"/>
      <c r="N206" s="65"/>
      <c r="O206" s="66"/>
    </row>
    <row r="207" spans="1:15" ht="15.75" customHeight="1">
      <c r="A207" s="38"/>
      <c r="B207" s="15"/>
      <c r="C207" s="15"/>
      <c r="D207" s="16" t="s">
        <v>145</v>
      </c>
      <c r="E207" s="143">
        <v>41729</v>
      </c>
      <c r="F207" s="144"/>
      <c r="G207" s="143"/>
      <c r="H207" s="144"/>
      <c r="I207" s="143"/>
      <c r="J207" s="144"/>
      <c r="K207" s="143"/>
      <c r="L207" s="145"/>
      <c r="M207" s="49"/>
      <c r="N207" s="49"/>
      <c r="O207" s="1"/>
    </row>
    <row r="208" spans="1:15" ht="15.75" customHeight="1">
      <c r="A208" s="38"/>
      <c r="B208" s="15"/>
      <c r="C208" s="15"/>
      <c r="D208" s="16" t="s">
        <v>146</v>
      </c>
      <c r="E208" s="143"/>
      <c r="F208" s="144"/>
      <c r="G208" s="143">
        <v>33383</v>
      </c>
      <c r="H208" s="144"/>
      <c r="I208" s="143">
        <v>479887</v>
      </c>
      <c r="J208" s="144"/>
      <c r="K208" s="143"/>
      <c r="L208" s="145"/>
      <c r="M208" s="49"/>
      <c r="N208" s="49"/>
      <c r="O208" s="1"/>
    </row>
    <row r="209" spans="1:14" s="5" customFormat="1" ht="15.75" customHeight="1">
      <c r="A209" s="41"/>
      <c r="B209" s="204" t="s">
        <v>147</v>
      </c>
      <c r="C209" s="205"/>
      <c r="D209" s="206"/>
      <c r="E209" s="207">
        <f>+E210+E217</f>
        <v>1270300</v>
      </c>
      <c r="F209" s="208">
        <f aca="true" t="shared" si="57" ref="F209:L209">+F210+F217</f>
        <v>231597</v>
      </c>
      <c r="G209" s="207">
        <f t="shared" si="57"/>
        <v>2111501</v>
      </c>
      <c r="H209" s="208">
        <f t="shared" si="57"/>
        <v>425639</v>
      </c>
      <c r="I209" s="207">
        <f t="shared" si="57"/>
        <v>1865298</v>
      </c>
      <c r="J209" s="208">
        <f t="shared" si="57"/>
        <v>75113</v>
      </c>
      <c r="K209" s="207">
        <f t="shared" si="57"/>
        <v>567518</v>
      </c>
      <c r="L209" s="173">
        <f t="shared" si="57"/>
        <v>0</v>
      </c>
      <c r="M209" s="46"/>
      <c r="N209" s="46"/>
    </row>
    <row r="210" spans="1:15" s="67" customFormat="1" ht="15" customHeight="1">
      <c r="A210" s="62"/>
      <c r="B210" s="63"/>
      <c r="C210" s="13" t="s">
        <v>148</v>
      </c>
      <c r="D210" s="14"/>
      <c r="E210" s="132">
        <f>SUM(E211:E216)</f>
        <v>1190300</v>
      </c>
      <c r="F210" s="133">
        <f aca="true" t="shared" si="58" ref="F210:L210">SUM(F211:F216)</f>
        <v>231597</v>
      </c>
      <c r="G210" s="132">
        <f t="shared" si="58"/>
        <v>650977</v>
      </c>
      <c r="H210" s="133">
        <f t="shared" si="58"/>
        <v>425639</v>
      </c>
      <c r="I210" s="132">
        <f t="shared" si="58"/>
        <v>659322</v>
      </c>
      <c r="J210" s="133">
        <f t="shared" si="58"/>
        <v>75113</v>
      </c>
      <c r="K210" s="132">
        <f t="shared" si="58"/>
        <v>567518</v>
      </c>
      <c r="L210" s="134">
        <f t="shared" si="58"/>
        <v>0</v>
      </c>
      <c r="M210" s="64"/>
      <c r="N210" s="65"/>
      <c r="O210" s="66"/>
    </row>
    <row r="211" spans="1:15" ht="15.75" customHeight="1">
      <c r="A211" s="38"/>
      <c r="B211" s="15"/>
      <c r="C211" s="15"/>
      <c r="D211" s="16" t="s">
        <v>149</v>
      </c>
      <c r="E211" s="143">
        <v>567518</v>
      </c>
      <c r="F211" s="144"/>
      <c r="G211" s="143">
        <v>567518</v>
      </c>
      <c r="H211" s="144"/>
      <c r="I211" s="143">
        <v>567518</v>
      </c>
      <c r="J211" s="144"/>
      <c r="K211" s="143">
        <v>567518</v>
      </c>
      <c r="L211" s="145"/>
      <c r="M211" s="49"/>
      <c r="N211" s="49"/>
      <c r="O211" s="1"/>
    </row>
    <row r="212" spans="1:15" ht="15.75" customHeight="1">
      <c r="A212" s="38"/>
      <c r="B212" s="15"/>
      <c r="C212" s="15"/>
      <c r="D212" s="16" t="s">
        <v>150</v>
      </c>
      <c r="E212" s="143">
        <v>0</v>
      </c>
      <c r="F212" s="144">
        <v>166917</v>
      </c>
      <c r="G212" s="143"/>
      <c r="H212" s="144">
        <v>417293</v>
      </c>
      <c r="I212" s="143">
        <v>91804</v>
      </c>
      <c r="J212" s="144">
        <v>75113</v>
      </c>
      <c r="K212" s="143"/>
      <c r="L212" s="145"/>
      <c r="M212" s="49"/>
      <c r="N212" s="49"/>
      <c r="O212" s="1"/>
    </row>
    <row r="213" spans="1:15" ht="15.75" customHeight="1">
      <c r="A213" s="38"/>
      <c r="B213" s="15"/>
      <c r="C213" s="15"/>
      <c r="D213" s="16" t="s">
        <v>151</v>
      </c>
      <c r="E213" s="143">
        <v>25000</v>
      </c>
      <c r="F213" s="144">
        <v>12519</v>
      </c>
      <c r="G213" s="143"/>
      <c r="H213" s="144"/>
      <c r="I213" s="143"/>
      <c r="J213" s="144"/>
      <c r="K213" s="143"/>
      <c r="L213" s="145"/>
      <c r="M213" s="49"/>
      <c r="N213" s="49"/>
      <c r="O213" s="1"/>
    </row>
    <row r="214" spans="1:15" ht="15.75" customHeight="1">
      <c r="A214" s="38"/>
      <c r="B214" s="15"/>
      <c r="C214" s="15"/>
      <c r="D214" s="16" t="s">
        <v>152</v>
      </c>
      <c r="E214" s="143">
        <v>187782</v>
      </c>
      <c r="F214" s="144">
        <v>18778</v>
      </c>
      <c r="G214" s="143"/>
      <c r="H214" s="144"/>
      <c r="I214" s="143"/>
      <c r="J214" s="144"/>
      <c r="K214" s="143"/>
      <c r="L214" s="145"/>
      <c r="M214" s="49"/>
      <c r="N214" s="49"/>
      <c r="O214" s="1"/>
    </row>
    <row r="215" spans="1:15" ht="15.75" customHeight="1">
      <c r="A215" s="38"/>
      <c r="B215" s="15"/>
      <c r="C215" s="15"/>
      <c r="D215" s="16" t="s">
        <v>167</v>
      </c>
      <c r="E215" s="143">
        <v>410000</v>
      </c>
      <c r="F215" s="144">
        <v>33383</v>
      </c>
      <c r="G215" s="143"/>
      <c r="H215" s="144"/>
      <c r="I215" s="143"/>
      <c r="J215" s="144"/>
      <c r="K215" s="143"/>
      <c r="L215" s="145"/>
      <c r="M215" s="49"/>
      <c r="N215" s="49"/>
      <c r="O215" s="1"/>
    </row>
    <row r="216" spans="1:15" ht="15.75" customHeight="1">
      <c r="A216" s="38"/>
      <c r="B216" s="15"/>
      <c r="C216" s="15"/>
      <c r="D216" s="16" t="s">
        <v>153</v>
      </c>
      <c r="E216" s="143">
        <v>0</v>
      </c>
      <c r="F216" s="144"/>
      <c r="G216" s="143">
        <v>83459</v>
      </c>
      <c r="H216" s="144">
        <v>8346</v>
      </c>
      <c r="I216" s="143"/>
      <c r="J216" s="144"/>
      <c r="K216" s="143"/>
      <c r="L216" s="145"/>
      <c r="M216" s="49"/>
      <c r="N216" s="49"/>
      <c r="O216" s="1"/>
    </row>
    <row r="217" spans="1:15" s="67" customFormat="1" ht="15" customHeight="1">
      <c r="A217" s="62"/>
      <c r="B217" s="63"/>
      <c r="C217" s="13" t="s">
        <v>154</v>
      </c>
      <c r="D217" s="14"/>
      <c r="E217" s="132">
        <f>+E218</f>
        <v>80000</v>
      </c>
      <c r="F217" s="146">
        <f aca="true" t="shared" si="59" ref="F217:L217">+F218</f>
        <v>0</v>
      </c>
      <c r="G217" s="132">
        <f t="shared" si="59"/>
        <v>1460524</v>
      </c>
      <c r="H217" s="146">
        <f t="shared" si="59"/>
        <v>0</v>
      </c>
      <c r="I217" s="132">
        <f t="shared" si="59"/>
        <v>1205976</v>
      </c>
      <c r="J217" s="146">
        <f t="shared" si="59"/>
        <v>0</v>
      </c>
      <c r="K217" s="132">
        <f t="shared" si="59"/>
        <v>0</v>
      </c>
      <c r="L217" s="134">
        <f t="shared" si="59"/>
        <v>0</v>
      </c>
      <c r="M217" s="64"/>
      <c r="N217" s="65"/>
      <c r="O217" s="66"/>
    </row>
    <row r="218" spans="1:15" ht="15.75" customHeight="1">
      <c r="A218" s="38"/>
      <c r="B218" s="15"/>
      <c r="C218" s="15"/>
      <c r="D218" s="16" t="s">
        <v>155</v>
      </c>
      <c r="E218" s="143">
        <v>80000</v>
      </c>
      <c r="F218" s="144"/>
      <c r="G218" s="143">
        <v>1460524</v>
      </c>
      <c r="H218" s="144"/>
      <c r="I218" s="143">
        <v>1205976</v>
      </c>
      <c r="J218" s="144"/>
      <c r="K218" s="143"/>
      <c r="L218" s="145"/>
      <c r="M218" s="49"/>
      <c r="N218" s="49"/>
      <c r="O218" s="1"/>
    </row>
    <row r="219" spans="1:14" s="5" customFormat="1" ht="15.75" customHeight="1">
      <c r="A219" s="41"/>
      <c r="B219" s="204" t="s">
        <v>156</v>
      </c>
      <c r="C219" s="205"/>
      <c r="D219" s="206"/>
      <c r="E219" s="207">
        <f>+E220</f>
        <v>288382</v>
      </c>
      <c r="F219" s="208">
        <f aca="true" t="shared" si="60" ref="F219:L219">+F220</f>
        <v>312969</v>
      </c>
      <c r="G219" s="207">
        <f t="shared" si="60"/>
        <v>874228</v>
      </c>
      <c r="H219" s="208">
        <f t="shared" si="60"/>
        <v>417293</v>
      </c>
      <c r="I219" s="207">
        <f t="shared" si="60"/>
        <v>1076615</v>
      </c>
      <c r="J219" s="208">
        <f t="shared" si="60"/>
        <v>2086463</v>
      </c>
      <c r="K219" s="207">
        <f t="shared" si="60"/>
        <v>1072442</v>
      </c>
      <c r="L219" s="173">
        <f t="shared" si="60"/>
        <v>2086463</v>
      </c>
      <c r="M219" s="46"/>
      <c r="N219" s="46"/>
    </row>
    <row r="220" spans="1:15" s="67" customFormat="1" ht="15" customHeight="1">
      <c r="A220" s="62"/>
      <c r="B220" s="63"/>
      <c r="C220" s="13" t="s">
        <v>157</v>
      </c>
      <c r="D220" s="14"/>
      <c r="E220" s="132">
        <f>SUM(E221:E222)</f>
        <v>288382</v>
      </c>
      <c r="F220" s="133">
        <f aca="true" t="shared" si="61" ref="F220:L220">SUM(F221:F222)</f>
        <v>312969</v>
      </c>
      <c r="G220" s="132">
        <f t="shared" si="61"/>
        <v>874228</v>
      </c>
      <c r="H220" s="133">
        <f t="shared" si="61"/>
        <v>417293</v>
      </c>
      <c r="I220" s="132">
        <f t="shared" si="61"/>
        <v>1076615</v>
      </c>
      <c r="J220" s="133">
        <f t="shared" si="61"/>
        <v>2086463</v>
      </c>
      <c r="K220" s="132">
        <f t="shared" si="61"/>
        <v>1072442</v>
      </c>
      <c r="L220" s="134">
        <f t="shared" si="61"/>
        <v>2086463</v>
      </c>
      <c r="M220" s="64"/>
      <c r="N220" s="65"/>
      <c r="O220" s="66"/>
    </row>
    <row r="221" spans="1:15" ht="15.75" customHeight="1">
      <c r="A221" s="38"/>
      <c r="B221" s="15"/>
      <c r="C221" s="15"/>
      <c r="D221" s="16" t="s">
        <v>158</v>
      </c>
      <c r="E221" s="143">
        <v>254548</v>
      </c>
      <c r="F221" s="144"/>
      <c r="G221" s="143">
        <v>248289</v>
      </c>
      <c r="H221" s="144"/>
      <c r="I221" s="143">
        <v>242030</v>
      </c>
      <c r="J221" s="144"/>
      <c r="K221" s="143">
        <v>237857</v>
      </c>
      <c r="L221" s="145"/>
      <c r="M221" s="49"/>
      <c r="N221" s="49"/>
      <c r="O221" s="1"/>
    </row>
    <row r="222" spans="1:15" ht="15.75" customHeight="1">
      <c r="A222" s="38"/>
      <c r="B222" s="15"/>
      <c r="C222" s="15"/>
      <c r="D222" s="16" t="s">
        <v>159</v>
      </c>
      <c r="E222" s="143">
        <v>33834</v>
      </c>
      <c r="F222" s="144">
        <v>312969</v>
      </c>
      <c r="G222" s="143">
        <v>625939</v>
      </c>
      <c r="H222" s="144">
        <v>417293</v>
      </c>
      <c r="I222" s="143">
        <v>834585</v>
      </c>
      <c r="J222" s="144">
        <v>2086463</v>
      </c>
      <c r="K222" s="143">
        <v>834585</v>
      </c>
      <c r="L222" s="145">
        <v>2086463</v>
      </c>
      <c r="M222" s="49"/>
      <c r="N222" s="49"/>
      <c r="O222" s="1"/>
    </row>
    <row r="223" spans="1:15" ht="15.75" customHeight="1">
      <c r="A223" s="174" t="s">
        <v>160</v>
      </c>
      <c r="B223" s="184"/>
      <c r="C223" s="175"/>
      <c r="D223" s="196"/>
      <c r="E223" s="177">
        <f>+E224</f>
        <v>20000</v>
      </c>
      <c r="F223" s="178">
        <f aca="true" t="shared" si="62" ref="F223:L225">+F224</f>
        <v>0</v>
      </c>
      <c r="G223" s="177">
        <f t="shared" si="62"/>
        <v>709397</v>
      </c>
      <c r="H223" s="178">
        <f t="shared" si="62"/>
        <v>709397</v>
      </c>
      <c r="I223" s="177">
        <f t="shared" si="62"/>
        <v>208646</v>
      </c>
      <c r="J223" s="178">
        <f t="shared" si="62"/>
        <v>333834</v>
      </c>
      <c r="K223" s="177">
        <f t="shared" si="62"/>
        <v>0</v>
      </c>
      <c r="L223" s="172">
        <f t="shared" si="62"/>
        <v>0</v>
      </c>
      <c r="M223" s="6"/>
      <c r="N223" s="9"/>
      <c r="O223" s="1"/>
    </row>
    <row r="224" spans="1:14" s="5" customFormat="1" ht="15.75" customHeight="1">
      <c r="A224" s="41"/>
      <c r="B224" s="204" t="s">
        <v>161</v>
      </c>
      <c r="C224" s="205"/>
      <c r="D224" s="206"/>
      <c r="E224" s="207">
        <f>+E225</f>
        <v>20000</v>
      </c>
      <c r="F224" s="208">
        <f t="shared" si="62"/>
        <v>0</v>
      </c>
      <c r="G224" s="207">
        <f t="shared" si="62"/>
        <v>709397</v>
      </c>
      <c r="H224" s="208">
        <f t="shared" si="62"/>
        <v>709397</v>
      </c>
      <c r="I224" s="207">
        <f t="shared" si="62"/>
        <v>208646</v>
      </c>
      <c r="J224" s="208">
        <f t="shared" si="62"/>
        <v>333834</v>
      </c>
      <c r="K224" s="207">
        <f t="shared" si="62"/>
        <v>0</v>
      </c>
      <c r="L224" s="173">
        <f t="shared" si="62"/>
        <v>0</v>
      </c>
      <c r="M224" s="46"/>
      <c r="N224" s="61"/>
    </row>
    <row r="225" spans="1:15" s="67" customFormat="1" ht="15" customHeight="1">
      <c r="A225" s="62"/>
      <c r="B225" s="63"/>
      <c r="C225" s="13" t="s">
        <v>162</v>
      </c>
      <c r="D225" s="14"/>
      <c r="E225" s="132">
        <f>+E226</f>
        <v>20000</v>
      </c>
      <c r="F225" s="133">
        <f t="shared" si="62"/>
        <v>0</v>
      </c>
      <c r="G225" s="132">
        <f t="shared" si="62"/>
        <v>709397</v>
      </c>
      <c r="H225" s="133">
        <f t="shared" si="62"/>
        <v>709397</v>
      </c>
      <c r="I225" s="132">
        <f t="shared" si="62"/>
        <v>208646</v>
      </c>
      <c r="J225" s="133">
        <f t="shared" si="62"/>
        <v>333834</v>
      </c>
      <c r="K225" s="132">
        <f t="shared" si="62"/>
        <v>0</v>
      </c>
      <c r="L225" s="134">
        <f t="shared" si="62"/>
        <v>0</v>
      </c>
      <c r="M225" s="64"/>
      <c r="N225" s="65"/>
      <c r="O225" s="66"/>
    </row>
    <row r="226" spans="1:15" ht="15.75" customHeight="1" thickBot="1">
      <c r="A226" s="90"/>
      <c r="B226" s="91"/>
      <c r="C226" s="91"/>
      <c r="D226" s="95" t="s">
        <v>163</v>
      </c>
      <c r="E226" s="135">
        <v>20000</v>
      </c>
      <c r="F226" s="136"/>
      <c r="G226" s="135">
        <v>709397</v>
      </c>
      <c r="H226" s="136">
        <v>709397</v>
      </c>
      <c r="I226" s="135">
        <v>208646</v>
      </c>
      <c r="J226" s="136">
        <v>333834</v>
      </c>
      <c r="K226" s="135"/>
      <c r="L226" s="137"/>
      <c r="M226" s="49"/>
      <c r="N226" s="49"/>
      <c r="O226" s="1"/>
    </row>
    <row r="227" spans="4:15" ht="30" customHeight="1" thickBot="1" thickTop="1">
      <c r="D227"/>
      <c r="E227" s="164"/>
      <c r="F227" s="165"/>
      <c r="G227" s="164"/>
      <c r="H227" s="165"/>
      <c r="I227" s="164"/>
      <c r="J227" s="165"/>
      <c r="K227" s="164"/>
      <c r="L227" s="165"/>
      <c r="M227" s="59"/>
      <c r="N227" s="59"/>
      <c r="O227" s="11"/>
    </row>
    <row r="228" spans="1:15" s="103" customFormat="1" ht="52.5" customHeight="1" thickBot="1" thickTop="1">
      <c r="A228" s="99"/>
      <c r="B228" s="171" t="s">
        <v>208</v>
      </c>
      <c r="C228" s="100"/>
      <c r="D228" s="100"/>
      <c r="E228" s="166">
        <f aca="true" t="shared" si="63" ref="E228:L228">+E5+E11+E27+E41+E157+E179</f>
        <v>10425125</v>
      </c>
      <c r="F228" s="167">
        <f t="shared" si="63"/>
        <v>12373321</v>
      </c>
      <c r="G228" s="166">
        <f t="shared" si="63"/>
        <v>13266987</v>
      </c>
      <c r="H228" s="167">
        <f t="shared" si="63"/>
        <v>9828494</v>
      </c>
      <c r="I228" s="166">
        <f t="shared" si="63"/>
        <v>14204645</v>
      </c>
      <c r="J228" s="167">
        <f t="shared" si="63"/>
        <v>12730763</v>
      </c>
      <c r="K228" s="166">
        <f t="shared" si="63"/>
        <v>12775002</v>
      </c>
      <c r="L228" s="168">
        <f t="shared" si="63"/>
        <v>9793857</v>
      </c>
      <c r="M228" s="101"/>
      <c r="N228" s="101"/>
      <c r="O228" s="102"/>
    </row>
    <row r="229" spans="5:12" ht="15.75" customHeight="1" thickTop="1">
      <c r="E229" s="138"/>
      <c r="F229" s="139"/>
      <c r="G229" s="138"/>
      <c r="H229" s="139"/>
      <c r="I229" s="138"/>
      <c r="J229" s="139"/>
      <c r="K229" s="139"/>
      <c r="L229" s="139"/>
    </row>
    <row r="230" spans="5:15" s="5" customFormat="1" ht="15.75" customHeight="1">
      <c r="E230" s="169"/>
      <c r="F230" s="170"/>
      <c r="G230" s="169"/>
      <c r="H230" s="170"/>
      <c r="I230" s="169"/>
      <c r="J230" s="170"/>
      <c r="K230" s="170"/>
      <c r="L230" s="170"/>
      <c r="M230" s="47"/>
      <c r="N230" s="47"/>
      <c r="O230" s="48"/>
    </row>
    <row r="231" spans="5:15" s="5" customFormat="1" ht="15.75" customHeight="1">
      <c r="E231" s="169"/>
      <c r="F231" s="170"/>
      <c r="G231" s="169"/>
      <c r="H231" s="170"/>
      <c r="I231" s="169"/>
      <c r="J231" s="170"/>
      <c r="K231" s="170"/>
      <c r="L231" s="170"/>
      <c r="M231" s="47"/>
      <c r="N231" s="47"/>
      <c r="O231" s="48"/>
    </row>
    <row r="232" spans="5:15" s="5" customFormat="1" ht="15.75" customHeight="1">
      <c r="E232" s="169"/>
      <c r="F232" s="170"/>
      <c r="G232" s="169"/>
      <c r="H232" s="170"/>
      <c r="I232" s="169"/>
      <c r="J232" s="170"/>
      <c r="K232" s="170"/>
      <c r="L232" s="170"/>
      <c r="M232" s="47"/>
      <c r="N232" s="47"/>
      <c r="O232" s="48"/>
    </row>
    <row r="233" spans="5:15" s="5" customFormat="1" ht="15.75" customHeight="1">
      <c r="E233" s="124"/>
      <c r="F233" s="125"/>
      <c r="G233" s="124"/>
      <c r="H233" s="125"/>
      <c r="I233" s="124"/>
      <c r="J233" s="125"/>
      <c r="K233" s="125"/>
      <c r="L233" s="125"/>
      <c r="M233" s="47"/>
      <c r="N233" s="47"/>
      <c r="O233" s="48"/>
    </row>
    <row r="234" spans="5:15" s="5" customFormat="1" ht="15.75" customHeight="1">
      <c r="E234" s="124"/>
      <c r="F234" s="125"/>
      <c r="G234" s="124"/>
      <c r="H234" s="125"/>
      <c r="I234" s="124"/>
      <c r="J234" s="125"/>
      <c r="K234" s="125"/>
      <c r="L234" s="125"/>
      <c r="M234" s="47"/>
      <c r="N234" s="47"/>
      <c r="O234" s="48"/>
    </row>
    <row r="235" spans="5:15" s="5" customFormat="1" ht="15.75" customHeight="1">
      <c r="E235" s="124"/>
      <c r="F235" s="125"/>
      <c r="G235" s="124"/>
      <c r="H235" s="125"/>
      <c r="I235" s="124"/>
      <c r="J235" s="125"/>
      <c r="K235" s="125"/>
      <c r="L235" s="125"/>
      <c r="M235" s="47"/>
      <c r="N235" s="47"/>
      <c r="O235" s="48"/>
    </row>
  </sheetData>
  <mergeCells count="12">
    <mergeCell ref="M2:N2"/>
    <mergeCell ref="A3:D3"/>
    <mergeCell ref="A5:D5"/>
    <mergeCell ref="A11:D11"/>
    <mergeCell ref="E2:F2"/>
    <mergeCell ref="G2:H2"/>
    <mergeCell ref="I2:J2"/>
    <mergeCell ref="K2:L2"/>
    <mergeCell ref="A27:D27"/>
    <mergeCell ref="A41:D41"/>
    <mergeCell ref="A157:D157"/>
    <mergeCell ref="A179:D179"/>
  </mergeCells>
  <printOptions/>
  <pageMargins left="0.75" right="0.75" top="0.69" bottom="0.41" header="0.3" footer="0"/>
  <pageSetup horizontalDpi="600" verticalDpi="600" orientation="landscape" paperSize="9" scale="70" r:id="rId2"/>
  <headerFooter alignWithMargins="0">
    <oddHeader>&amp;C&amp;"Arial CE,Krepko"&amp;12NAČRT RAZVOJNIH PROGRAMOV 2007 - 2010</oddHeader>
    <oddFooter>&amp;R&amp;P</oddFooter>
  </headerFooter>
  <rowBreaks count="3" manualBreakCount="3">
    <brk id="33" max="255" man="1"/>
    <brk id="72" max="255" man="1"/>
    <brk id="19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Mestna Občina Nova Gorica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Mestna Občina Nova Gorica</dc:creator>
  <cp:keywords/>
  <dc:description/>
  <cp:lastModifiedBy>Your User Name</cp:lastModifiedBy>
  <cp:lastPrinted>2007-09-19T12:07:48Z</cp:lastPrinted>
  <dcterms:created xsi:type="dcterms:W3CDTF">2001-05-21T08:10:24Z</dcterms:created>
  <dcterms:modified xsi:type="dcterms:W3CDTF">2007-09-19T12:27:54Z</dcterms:modified>
  <cp:category/>
  <cp:version/>
  <cp:contentType/>
  <cp:contentStatus/>
</cp:coreProperties>
</file>