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1"/>
  </bookViews>
  <sheets>
    <sheet name="real.2011-načrt 2011" sheetId="1" r:id="rId1"/>
    <sheet name="načrt 2012-real.2011" sheetId="2" r:id="rId2"/>
    <sheet name="Sheet3" sheetId="3" state="hidden" r:id="rId3"/>
    <sheet name="Sheet4" sheetId="4" state="hidden" r:id="rId4"/>
    <sheet name="Sheet5" sheetId="5" state="hidden" r:id="rId5"/>
    <sheet name="Sheet6" sheetId="6" state="hidden" r:id="rId6"/>
    <sheet name="Sheet7" sheetId="7" state="hidden" r:id="rId7"/>
    <sheet name="Sheet8" sheetId="8" state="hidden" r:id="rId8"/>
    <sheet name="Sheet9" sheetId="9" state="hidden" r:id="rId9"/>
    <sheet name="Sheet10" sheetId="10" state="hidden" r:id="rId10"/>
    <sheet name="Sheet11" sheetId="11" state="hidden" r:id="rId11"/>
    <sheet name="Sheet12" sheetId="12" state="hidden" r:id="rId12"/>
    <sheet name="Sheet13" sheetId="13" state="hidden" r:id="rId13"/>
    <sheet name="Sheet14" sheetId="14" state="hidden" r:id="rId14"/>
    <sheet name="Sheet15" sheetId="15" state="hidden" r:id="rId15"/>
    <sheet name="Sheet16" sheetId="16" state="hidden" r:id="rId16"/>
  </sheets>
  <definedNames/>
  <calcPr calcMode="autoNoTable" fullCalcOnLoad="1"/>
</workbook>
</file>

<file path=xl/sharedStrings.xml><?xml version="1.0" encoding="utf-8"?>
<sst xmlns="http://schemas.openxmlformats.org/spreadsheetml/2006/main" count="108" uniqueCount="57">
  <si>
    <t>absolutna</t>
  </si>
  <si>
    <t>relativna</t>
  </si>
  <si>
    <t>sprememba</t>
  </si>
  <si>
    <t>PORABLJENA ZDRAVILA</t>
  </si>
  <si>
    <t>REPREZENTANCA</t>
  </si>
  <si>
    <t>ZOBOZDRAV.MAT. DDV 8%</t>
  </si>
  <si>
    <t>AMORTIZACIJA</t>
  </si>
  <si>
    <t>REZERVACIJE</t>
  </si>
  <si>
    <t>OSTALI STROŠKI DELA</t>
  </si>
  <si>
    <t>PORABLJEN MATERIAL</t>
  </si>
  <si>
    <t>STROŠKI ENERGIJE</t>
  </si>
  <si>
    <t>ODPISI DROBNEGA INVENTARJA</t>
  </si>
  <si>
    <t>STROŠKI NAJEMNIN</t>
  </si>
  <si>
    <t>POVRAČILA STROŠKOV V ZVEZI Z DELOM</t>
  </si>
  <si>
    <t>STROŠKI DRUGIH STORITEV</t>
  </si>
  <si>
    <t>STROŠKI BANČNEGA IN PLAČILNEGA PROMETA</t>
  </si>
  <si>
    <t>STROŠKI ZAVAROVANJA</t>
  </si>
  <si>
    <t>STROŠKI PREVOZNIH STORITEV</t>
  </si>
  <si>
    <t>STROŠKI STORITEV VZDRŽEVANJA</t>
  </si>
  <si>
    <t>STROŠKI PREVOZA NA DELO IN IZ DELA</t>
  </si>
  <si>
    <t>DAJATVE OD PLAČ</t>
  </si>
  <si>
    <t xml:space="preserve">STROŠKI NADOM.DELOV IN MAT.ZA VZDR. OSN.SR. </t>
  </si>
  <si>
    <t>DRUGI  STROŠKI</t>
  </si>
  <si>
    <t>STROŠKI  DELA</t>
  </si>
  <si>
    <t>STROŠKI  STORITEV</t>
  </si>
  <si>
    <t>STROŠKI  MATERIALA</t>
  </si>
  <si>
    <t>v %</t>
  </si>
  <si>
    <t>vrsta  prihodka  oz.  odhodka</t>
  </si>
  <si>
    <t>S K U P A J    P R I H O D K I</t>
  </si>
  <si>
    <t>PRIHODKI  OD  PRODAJE  STORITEV  skupaj</t>
  </si>
  <si>
    <t xml:space="preserve">S K U P A J    O D H O D K I </t>
  </si>
  <si>
    <t>PRIH. OD PRODAJE NEZDRAVSTVENIH  STORITEV</t>
  </si>
  <si>
    <t>STR0ŠKI PREHRANE MED DELOM</t>
  </si>
  <si>
    <t>PRESEŽEK PRIHODKOV  OZ.  ODHODKOV</t>
  </si>
  <si>
    <t>FINANČNI PRIHODKI</t>
  </si>
  <si>
    <t>STR.STORITEV FIZIČ.OSEB,KI NE OPRAVLJAJO DEJAV.(delo po pog.,…)</t>
  </si>
  <si>
    <t>FINANČNI ODHODKI</t>
  </si>
  <si>
    <t>PREVREDNOTEVALNI POSLOVNI PRIHODKI</t>
  </si>
  <si>
    <t>PREVREDNOTEVALNI POSLOVNI ODHODKI</t>
  </si>
  <si>
    <t xml:space="preserve">PLAČE, ,NADOMESTILA PLAČ </t>
  </si>
  <si>
    <t>realizacija</t>
  </si>
  <si>
    <t>načrt</t>
  </si>
  <si>
    <t>real.-načrt</t>
  </si>
  <si>
    <t>konto</t>
  </si>
  <si>
    <t>priloga 4</t>
  </si>
  <si>
    <t>PRIH. OD PROD. ZOBOZDR.STOR. - drugi plačniki</t>
  </si>
  <si>
    <t>v EUR brez cent.</t>
  </si>
  <si>
    <t>PRIH. OD PROD. ZOBOZDR.STOR. - plačnik ZZZS</t>
  </si>
  <si>
    <t>PRIH. OD PROD. ZOBOZDR.STOR. - samoplačniki</t>
  </si>
  <si>
    <t>DRUGI PRIHODKI</t>
  </si>
  <si>
    <t>DRUGI ODHODKI</t>
  </si>
  <si>
    <r>
      <t>znesek  v EUR brez cent.</t>
    </r>
    <r>
      <rPr>
        <i/>
        <sz val="12"/>
        <rFont val="Times New Roman CE"/>
        <family val="1"/>
      </rPr>
      <t xml:space="preserve"> </t>
    </r>
  </si>
  <si>
    <t>načrt-real.</t>
  </si>
  <si>
    <t>načrt/real.</t>
  </si>
  <si>
    <t>REALIZACIJA NAČRTA POSLOVANJA ZAVODA V LETU 2011 (prihodki in odhodki)</t>
  </si>
  <si>
    <t>Priloga 3</t>
  </si>
  <si>
    <t>NAČRT POSLOVANJA ZAVODA V LETU 2012 (prihodki in odhodki)</t>
  </si>
</sst>
</file>

<file path=xl/styles.xml><?xml version="1.0" encoding="utf-8"?>
<styleSheet xmlns="http://schemas.openxmlformats.org/spreadsheetml/2006/main">
  <numFmts count="4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_ ;[Red]\-#,##0.00\ "/>
    <numFmt numFmtId="165" formatCode="#,##0.000"/>
    <numFmt numFmtId="166" formatCode="#,##0.0"/>
    <numFmt numFmtId="167" formatCode="#,##0.0_ ;[Red]\-#,##0.0\ "/>
    <numFmt numFmtId="168" formatCode="#,##0_ ;[Red]\-#,##0\ "/>
    <numFmt numFmtId="169" formatCode="0.000"/>
    <numFmt numFmtId="170" formatCode="0.0"/>
    <numFmt numFmtId="171" formatCode="0.0%"/>
    <numFmt numFmtId="172" formatCode="0.0000000"/>
    <numFmt numFmtId="173" formatCode="0.000000"/>
    <numFmt numFmtId="174" formatCode="0.00000"/>
    <numFmt numFmtId="175" formatCode="0.0000"/>
    <numFmt numFmtId="176" formatCode="0.00000000"/>
    <numFmt numFmtId="177" formatCode="0.000000000"/>
    <numFmt numFmtId="178" formatCode="0.0000000000"/>
    <numFmt numFmtId="179" formatCode="0.00_ ;[Red]\-0.00\ "/>
    <numFmt numFmtId="180" formatCode="dd/mm/yyyy"/>
    <numFmt numFmtId="181" formatCode="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#0"/>
    <numFmt numFmtId="186" formatCode="000"/>
    <numFmt numFmtId="187" formatCode="0_ ;[Red]\-0\ 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0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i/>
      <sz val="14"/>
      <name val="Times New Roman CE"/>
      <family val="1"/>
    </font>
    <font>
      <sz val="12"/>
      <name val="Arial"/>
      <family val="0"/>
    </font>
    <font>
      <sz val="14"/>
      <name val="Arial"/>
      <family val="0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16" applyFont="1">
      <alignment/>
      <protection/>
    </xf>
    <xf numFmtId="0" fontId="0" fillId="0" borderId="0" xfId="16">
      <alignment/>
      <protection/>
    </xf>
    <xf numFmtId="0" fontId="7" fillId="2" borderId="0" xfId="16" applyFont="1" applyFill="1" applyBorder="1" applyAlignment="1">
      <alignment horizontal="center"/>
      <protection/>
    </xf>
    <xf numFmtId="0" fontId="5" fillId="2" borderId="1" xfId="16" applyFont="1" applyFill="1" applyBorder="1" applyAlignment="1">
      <alignment horizontal="center" vertical="center"/>
      <protection/>
    </xf>
    <xf numFmtId="0" fontId="5" fillId="2" borderId="2" xfId="16" applyFont="1" applyFill="1" applyBorder="1" applyAlignment="1">
      <alignment horizontal="centerContinuous" vertical="center"/>
      <protection/>
    </xf>
    <xf numFmtId="0" fontId="5" fillId="2" borderId="3" xfId="16" applyFont="1" applyFill="1" applyBorder="1" applyAlignment="1">
      <alignment horizontal="centerContinuous" vertical="center"/>
      <protection/>
    </xf>
    <xf numFmtId="49" fontId="6" fillId="2" borderId="4" xfId="16" applyNumberFormat="1" applyFont="1" applyFill="1" applyBorder="1" applyAlignment="1">
      <alignment horizontal="center" vertical="center"/>
      <protection/>
    </xf>
    <xf numFmtId="49" fontId="6" fillId="2" borderId="1" xfId="16" applyNumberFormat="1" applyFont="1" applyFill="1" applyBorder="1" applyAlignment="1">
      <alignment horizontal="center" vertical="center"/>
      <protection/>
    </xf>
    <xf numFmtId="0" fontId="5" fillId="2" borderId="5" xfId="16" applyFont="1" applyFill="1" applyBorder="1" applyAlignment="1">
      <alignment horizontal="center" vertical="center"/>
      <protection/>
    </xf>
    <xf numFmtId="0" fontId="5" fillId="2" borderId="6" xfId="16" applyFont="1" applyFill="1" applyBorder="1" applyAlignment="1">
      <alignment horizontal="center" vertical="center"/>
      <protection/>
    </xf>
    <xf numFmtId="0" fontId="6" fillId="2" borderId="6" xfId="16" applyFont="1" applyFill="1" applyBorder="1" applyAlignment="1">
      <alignment horizontal="center" vertical="center"/>
      <protection/>
    </xf>
    <xf numFmtId="0" fontId="6" fillId="2" borderId="7" xfId="16" applyFont="1" applyFill="1" applyBorder="1" applyAlignment="1">
      <alignment horizontal="center" vertical="center"/>
      <protection/>
    </xf>
    <xf numFmtId="0" fontId="6" fillId="2" borderId="8" xfId="16" applyFont="1" applyFill="1" applyBorder="1" applyAlignment="1">
      <alignment horizontal="center" vertical="center"/>
      <protection/>
    </xf>
    <xf numFmtId="0" fontId="6" fillId="2" borderId="8" xfId="16" applyFont="1" applyFill="1" applyBorder="1" applyAlignment="1">
      <alignment horizontal="centerContinuous" vertical="center"/>
      <protection/>
    </xf>
    <xf numFmtId="0" fontId="0" fillId="0" borderId="1" xfId="16" applyBorder="1">
      <alignment/>
      <protection/>
    </xf>
    <xf numFmtId="2" fontId="4" fillId="2" borderId="4" xfId="16" applyNumberFormat="1" applyFont="1" applyFill="1" applyBorder="1" applyAlignment="1">
      <alignment horizontal="left" vertical="center"/>
      <protection/>
    </xf>
    <xf numFmtId="3" fontId="6" fillId="2" borderId="4" xfId="16" applyNumberFormat="1" applyFont="1" applyFill="1" applyBorder="1" applyAlignment="1">
      <alignment horizontal="right" vertical="center"/>
      <protection/>
    </xf>
    <xf numFmtId="3" fontId="6" fillId="2" borderId="9" xfId="16" applyNumberFormat="1" applyFont="1" applyFill="1" applyBorder="1" applyAlignment="1">
      <alignment horizontal="right" vertical="center"/>
      <protection/>
    </xf>
    <xf numFmtId="3" fontId="6" fillId="2" borderId="5" xfId="16" applyNumberFormat="1" applyFont="1" applyFill="1" applyBorder="1" applyAlignment="1">
      <alignment vertical="center"/>
      <protection/>
    </xf>
    <xf numFmtId="166" fontId="6" fillId="2" borderId="10" xfId="16" applyNumberFormat="1" applyFont="1" applyFill="1" applyBorder="1" applyAlignment="1">
      <alignment vertical="center"/>
      <protection/>
    </xf>
    <xf numFmtId="0" fontId="0" fillId="0" borderId="6" xfId="16" applyBorder="1">
      <alignment/>
      <protection/>
    </xf>
    <xf numFmtId="2" fontId="4" fillId="2" borderId="5" xfId="16" applyNumberFormat="1" applyFont="1" applyFill="1" applyBorder="1" applyAlignment="1">
      <alignment horizontal="left" vertical="center"/>
      <protection/>
    </xf>
    <xf numFmtId="3" fontId="6" fillId="2" borderId="5" xfId="16" applyNumberFormat="1" applyFont="1" applyFill="1" applyBorder="1" applyAlignment="1">
      <alignment horizontal="right" vertical="center"/>
      <protection/>
    </xf>
    <xf numFmtId="3" fontId="6" fillId="2" borderId="0" xfId="16" applyNumberFormat="1" applyFont="1" applyFill="1" applyBorder="1" applyAlignment="1">
      <alignment horizontal="right" vertical="center"/>
      <protection/>
    </xf>
    <xf numFmtId="166" fontId="6" fillId="2" borderId="11" xfId="16" applyNumberFormat="1" applyFont="1" applyFill="1" applyBorder="1" applyAlignment="1">
      <alignment vertical="center"/>
      <protection/>
    </xf>
    <xf numFmtId="3" fontId="6" fillId="2" borderId="11" xfId="16" applyNumberFormat="1" applyFont="1" applyFill="1" applyBorder="1" applyAlignment="1">
      <alignment horizontal="right" vertical="center"/>
      <protection/>
    </xf>
    <xf numFmtId="0" fontId="10" fillId="0" borderId="6" xfId="16" applyFont="1" applyBorder="1">
      <alignment/>
      <protection/>
    </xf>
    <xf numFmtId="2" fontId="5" fillId="2" borderId="5" xfId="16" applyNumberFormat="1" applyFont="1" applyFill="1" applyBorder="1" applyAlignment="1">
      <alignment horizontal="left" vertical="center"/>
      <protection/>
    </xf>
    <xf numFmtId="3" fontId="5" fillId="2" borderId="5" xfId="16" applyNumberFormat="1" applyFont="1" applyFill="1" applyBorder="1" applyAlignment="1">
      <alignment horizontal="right" vertical="center"/>
      <protection/>
    </xf>
    <xf numFmtId="3" fontId="5" fillId="2" borderId="0" xfId="16" applyNumberFormat="1" applyFont="1" applyFill="1" applyBorder="1" applyAlignment="1">
      <alignment horizontal="right" vertical="center"/>
      <protection/>
    </xf>
    <xf numFmtId="166" fontId="5" fillId="2" borderId="11" xfId="16" applyNumberFormat="1" applyFont="1" applyFill="1" applyBorder="1" applyAlignment="1">
      <alignment vertical="center"/>
      <protection/>
    </xf>
    <xf numFmtId="3" fontId="5" fillId="2" borderId="11" xfId="16" applyNumberFormat="1" applyFont="1" applyFill="1" applyBorder="1" applyAlignment="1">
      <alignment horizontal="right" vertical="center"/>
      <protection/>
    </xf>
    <xf numFmtId="3" fontId="5" fillId="2" borderId="5" xfId="16" applyNumberFormat="1" applyFont="1" applyFill="1" applyBorder="1" applyAlignment="1">
      <alignment vertical="center"/>
      <protection/>
    </xf>
    <xf numFmtId="2" fontId="5" fillId="2" borderId="6" xfId="16" applyNumberFormat="1" applyFont="1" applyFill="1" applyBorder="1" applyAlignment="1">
      <alignment horizontal="left" vertical="center"/>
      <protection/>
    </xf>
    <xf numFmtId="0" fontId="0" fillId="0" borderId="0" xfId="16" applyBorder="1">
      <alignment/>
      <protection/>
    </xf>
    <xf numFmtId="0" fontId="10" fillId="0" borderId="8" xfId="16" applyFont="1" applyBorder="1">
      <alignment/>
      <protection/>
    </xf>
    <xf numFmtId="2" fontId="5" fillId="0" borderId="7" xfId="16" applyNumberFormat="1" applyFont="1" applyFill="1" applyBorder="1" applyAlignment="1">
      <alignment horizontal="left" vertical="center"/>
      <protection/>
    </xf>
    <xf numFmtId="3" fontId="5" fillId="2" borderId="7" xfId="16" applyNumberFormat="1" applyFont="1" applyFill="1" applyBorder="1" applyAlignment="1">
      <alignment vertical="center"/>
      <protection/>
    </xf>
    <xf numFmtId="0" fontId="9" fillId="0" borderId="12" xfId="16" applyFont="1" applyBorder="1">
      <alignment/>
      <protection/>
    </xf>
    <xf numFmtId="2" fontId="7" fillId="2" borderId="7" xfId="16" applyNumberFormat="1" applyFont="1" applyFill="1" applyBorder="1" applyAlignment="1">
      <alignment horizontal="left" vertical="center"/>
      <protection/>
    </xf>
    <xf numFmtId="3" fontId="7" fillId="2" borderId="2" xfId="16" applyNumberFormat="1" applyFont="1" applyFill="1" applyBorder="1" applyAlignment="1">
      <alignment horizontal="right" vertical="center"/>
      <protection/>
    </xf>
    <xf numFmtId="3" fontId="7" fillId="2" borderId="3" xfId="16" applyNumberFormat="1" applyFont="1" applyFill="1" applyBorder="1" applyAlignment="1">
      <alignment horizontal="right" vertical="center"/>
      <protection/>
    </xf>
    <xf numFmtId="166" fontId="7" fillId="2" borderId="3" xfId="16" applyNumberFormat="1" applyFont="1" applyFill="1" applyBorder="1" applyAlignment="1">
      <alignment vertical="center"/>
      <protection/>
    </xf>
    <xf numFmtId="0" fontId="9" fillId="0" borderId="0" xfId="16" applyFont="1">
      <alignment/>
      <protection/>
    </xf>
    <xf numFmtId="0" fontId="0" fillId="0" borderId="0" xfId="16" applyFill="1">
      <alignment/>
      <protection/>
    </xf>
    <xf numFmtId="0" fontId="6" fillId="0" borderId="5" xfId="16" applyFont="1" applyFill="1" applyBorder="1" applyAlignment="1">
      <alignment horizontal="left" vertical="center"/>
      <protection/>
    </xf>
    <xf numFmtId="0" fontId="6" fillId="0" borderId="5" xfId="16" applyFont="1" applyFill="1" applyBorder="1" applyAlignment="1">
      <alignment horizontal="centerContinuous" vertical="center"/>
      <protection/>
    </xf>
    <xf numFmtId="0" fontId="6" fillId="0" borderId="0" xfId="16" applyFont="1" applyFill="1" applyBorder="1" applyAlignment="1">
      <alignment horizontal="centerContinuous" vertical="center"/>
      <protection/>
    </xf>
    <xf numFmtId="0" fontId="6" fillId="0" borderId="11" xfId="16" applyFont="1" applyFill="1" applyBorder="1" applyAlignment="1">
      <alignment horizontal="center" vertical="center"/>
      <protection/>
    </xf>
    <xf numFmtId="0" fontId="6" fillId="0" borderId="4" xfId="16" applyFont="1" applyFill="1" applyBorder="1" applyAlignment="1">
      <alignment horizontal="left" vertical="center"/>
      <protection/>
    </xf>
    <xf numFmtId="4" fontId="6" fillId="0" borderId="5" xfId="16" applyNumberFormat="1" applyFont="1" applyFill="1" applyBorder="1" applyAlignment="1">
      <alignment vertical="center"/>
      <protection/>
    </xf>
    <xf numFmtId="4" fontId="6" fillId="0" borderId="11" xfId="16" applyNumberFormat="1" applyFont="1" applyFill="1" applyBorder="1" applyAlignment="1">
      <alignment vertical="center"/>
      <protection/>
    </xf>
    <xf numFmtId="164" fontId="6" fillId="0" borderId="0" xfId="16" applyNumberFormat="1" applyFont="1" applyFill="1" applyBorder="1" applyAlignment="1">
      <alignment vertical="center"/>
      <protection/>
    </xf>
    <xf numFmtId="164" fontId="6" fillId="0" borderId="11" xfId="16" applyNumberFormat="1" applyFont="1" applyFill="1" applyBorder="1" applyAlignment="1">
      <alignment vertical="center"/>
      <protection/>
    </xf>
    <xf numFmtId="0" fontId="0" fillId="0" borderId="1" xfId="16" applyFont="1" applyFill="1" applyBorder="1">
      <alignment/>
      <protection/>
    </xf>
    <xf numFmtId="0" fontId="4" fillId="2" borderId="4" xfId="16" applyFont="1" applyFill="1" applyBorder="1" applyAlignment="1">
      <alignment horizontal="left" vertical="center"/>
      <protection/>
    </xf>
    <xf numFmtId="3" fontId="6" fillId="2" borderId="4" xfId="16" applyNumberFormat="1" applyFont="1" applyFill="1" applyBorder="1" applyAlignment="1">
      <alignment vertical="center"/>
      <protection/>
    </xf>
    <xf numFmtId="3" fontId="6" fillId="2" borderId="10" xfId="16" applyNumberFormat="1" applyFont="1" applyFill="1" applyBorder="1" applyAlignment="1">
      <alignment vertical="center"/>
      <protection/>
    </xf>
    <xf numFmtId="3" fontId="6" fillId="2" borderId="9" xfId="16" applyNumberFormat="1" applyFont="1" applyFill="1" applyBorder="1" applyAlignment="1">
      <alignment vertical="center"/>
      <protection/>
    </xf>
    <xf numFmtId="0" fontId="0" fillId="0" borderId="0" xfId="16" applyFont="1" applyFill="1">
      <alignment/>
      <protection/>
    </xf>
    <xf numFmtId="0" fontId="0" fillId="0" borderId="6" xfId="16" applyFont="1" applyFill="1" applyBorder="1">
      <alignment/>
      <protection/>
    </xf>
    <xf numFmtId="0" fontId="4" fillId="2" borderId="5" xfId="16" applyFont="1" applyFill="1" applyBorder="1" applyAlignment="1">
      <alignment horizontal="left" vertical="center"/>
      <protection/>
    </xf>
    <xf numFmtId="3" fontId="6" fillId="2" borderId="11" xfId="16" applyNumberFormat="1" applyFont="1" applyFill="1" applyBorder="1" applyAlignment="1">
      <alignment vertical="center"/>
      <protection/>
    </xf>
    <xf numFmtId="0" fontId="10" fillId="0" borderId="6" xfId="16" applyFont="1" applyFill="1" applyBorder="1">
      <alignment/>
      <protection/>
    </xf>
    <xf numFmtId="0" fontId="5" fillId="2" borderId="5" xfId="16" applyFont="1" applyFill="1" applyBorder="1" applyAlignment="1">
      <alignment horizontal="left" vertical="center"/>
      <protection/>
    </xf>
    <xf numFmtId="3" fontId="5" fillId="2" borderId="11" xfId="16" applyNumberFormat="1" applyFont="1" applyFill="1" applyBorder="1" applyAlignment="1">
      <alignment vertical="center"/>
      <protection/>
    </xf>
    <xf numFmtId="0" fontId="8" fillId="0" borderId="0" xfId="16" applyFont="1" applyFill="1">
      <alignment/>
      <protection/>
    </xf>
    <xf numFmtId="0" fontId="4" fillId="2" borderId="6" xfId="16" applyFont="1" applyFill="1" applyBorder="1" applyAlignment="1">
      <alignment horizontal="left" vertical="center"/>
      <protection/>
    </xf>
    <xf numFmtId="3" fontId="5" fillId="0" borderId="5" xfId="16" applyNumberFormat="1" applyFont="1" applyFill="1" applyBorder="1" applyAlignment="1">
      <alignment vertical="center"/>
      <protection/>
    </xf>
    <xf numFmtId="0" fontId="10" fillId="0" borderId="8" xfId="16" applyFont="1" applyFill="1" applyBorder="1">
      <alignment/>
      <protection/>
    </xf>
    <xf numFmtId="0" fontId="5" fillId="2" borderId="7" xfId="16" applyFont="1" applyFill="1" applyBorder="1" applyAlignment="1">
      <alignment horizontal="left" vertical="center"/>
      <protection/>
    </xf>
    <xf numFmtId="3" fontId="5" fillId="2" borderId="13" xfId="16" applyNumberFormat="1" applyFont="1" applyFill="1" applyBorder="1" applyAlignment="1">
      <alignment vertical="center"/>
      <protection/>
    </xf>
    <xf numFmtId="3" fontId="5" fillId="2" borderId="0" xfId="16" applyNumberFormat="1" applyFont="1" applyFill="1" applyBorder="1" applyAlignment="1">
      <alignment vertical="center"/>
      <protection/>
    </xf>
    <xf numFmtId="0" fontId="9" fillId="0" borderId="12" xfId="16" applyFont="1" applyFill="1" applyBorder="1">
      <alignment/>
      <protection/>
    </xf>
    <xf numFmtId="2" fontId="7" fillId="2" borderId="12" xfId="16" applyNumberFormat="1" applyFont="1" applyFill="1" applyBorder="1" applyAlignment="1">
      <alignment horizontal="left" vertical="center"/>
      <protection/>
    </xf>
    <xf numFmtId="3" fontId="7" fillId="2" borderId="0" xfId="16" applyNumberFormat="1" applyFont="1" applyFill="1" applyBorder="1" applyAlignment="1">
      <alignment vertical="center"/>
      <protection/>
    </xf>
    <xf numFmtId="3" fontId="7" fillId="2" borderId="2" xfId="16" applyNumberFormat="1" applyFont="1" applyFill="1" applyBorder="1" applyAlignment="1">
      <alignment vertical="center"/>
      <protection/>
    </xf>
    <xf numFmtId="0" fontId="9" fillId="0" borderId="0" xfId="16" applyFont="1" applyFill="1">
      <alignment/>
      <protection/>
    </xf>
    <xf numFmtId="0" fontId="7" fillId="2" borderId="2" xfId="16" applyFont="1" applyFill="1" applyBorder="1" applyAlignment="1">
      <alignment horizontal="left" vertical="center" wrapText="1"/>
      <protection/>
    </xf>
    <xf numFmtId="3" fontId="7" fillId="2" borderId="3" xfId="16" applyNumberFormat="1" applyFont="1" applyFill="1" applyBorder="1" applyAlignment="1">
      <alignment vertical="center"/>
      <protection/>
    </xf>
    <xf numFmtId="3" fontId="6" fillId="0" borderId="0" xfId="16" applyNumberFormat="1" applyFont="1" applyFill="1" applyAlignment="1">
      <alignment horizontal="right"/>
      <protection/>
    </xf>
    <xf numFmtId="4" fontId="5" fillId="0" borderId="0" xfId="16" applyNumberFormat="1" applyFont="1" applyFill="1">
      <alignment/>
      <protection/>
    </xf>
    <xf numFmtId="4" fontId="6" fillId="0" borderId="0" xfId="16" applyNumberFormat="1" applyFont="1" applyFill="1">
      <alignment/>
      <protection/>
    </xf>
    <xf numFmtId="3" fontId="6" fillId="2" borderId="0" xfId="16" applyNumberFormat="1" applyFont="1" applyFill="1" applyAlignment="1">
      <alignment vertical="center"/>
      <protection/>
    </xf>
    <xf numFmtId="0" fontId="6" fillId="0" borderId="0" xfId="16" applyFont="1" applyFill="1" applyAlignment="1">
      <alignment horizontal="left"/>
      <protection/>
    </xf>
    <xf numFmtId="4" fontId="6" fillId="0" borderId="0" xfId="16" applyNumberFormat="1" applyFont="1" applyFill="1" applyBorder="1">
      <alignment/>
      <protection/>
    </xf>
    <xf numFmtId="3" fontId="5" fillId="2" borderId="0" xfId="16" applyNumberFormat="1" applyFont="1" applyFill="1" applyAlignment="1">
      <alignment vertical="center"/>
      <protection/>
    </xf>
    <xf numFmtId="0" fontId="6" fillId="0" borderId="0" xfId="16" applyFont="1" applyAlignment="1">
      <alignment horizontal="left"/>
      <protection/>
    </xf>
    <xf numFmtId="4" fontId="6" fillId="0" borderId="0" xfId="16" applyNumberFormat="1" applyFont="1">
      <alignment/>
      <protection/>
    </xf>
    <xf numFmtId="0" fontId="6" fillId="0" borderId="0" xfId="16" applyFont="1">
      <alignment/>
      <protection/>
    </xf>
    <xf numFmtId="166" fontId="5" fillId="2" borderId="3" xfId="16" applyNumberFormat="1" applyFont="1" applyFill="1" applyBorder="1" applyAlignment="1">
      <alignment vertical="center"/>
      <protection/>
    </xf>
    <xf numFmtId="3" fontId="0" fillId="0" borderId="0" xfId="16" applyNumberFormat="1">
      <alignment/>
      <protection/>
    </xf>
    <xf numFmtId="0" fontId="5" fillId="2" borderId="8" xfId="16" applyFont="1" applyFill="1" applyBorder="1" applyAlignment="1">
      <alignment horizontal="center" vertical="center"/>
      <protection/>
    </xf>
    <xf numFmtId="3" fontId="6" fillId="0" borderId="5" xfId="16" applyNumberFormat="1" applyFont="1" applyFill="1" applyBorder="1" applyAlignment="1">
      <alignment vertical="center"/>
      <protection/>
    </xf>
    <xf numFmtId="0" fontId="7" fillId="2" borderId="0" xfId="16" applyFont="1" applyFill="1" applyBorder="1" applyAlignment="1">
      <alignment horizontal="center" vertical="center"/>
      <protection/>
    </xf>
    <xf numFmtId="0" fontId="5" fillId="2" borderId="2" xfId="16" applyFont="1" applyFill="1" applyBorder="1" applyAlignment="1">
      <alignment horizontal="center" vertical="center"/>
      <protection/>
    </xf>
    <xf numFmtId="0" fontId="5" fillId="2" borderId="3" xfId="16" applyFont="1" applyFill="1" applyBorder="1" applyAlignment="1">
      <alignment horizontal="center" vertical="center"/>
      <protection/>
    </xf>
    <xf numFmtId="0" fontId="5" fillId="2" borderId="1" xfId="16" applyFont="1" applyFill="1" applyBorder="1" applyAlignment="1">
      <alignment horizontal="center" vertical="center"/>
      <protection/>
    </xf>
    <xf numFmtId="0" fontId="0" fillId="0" borderId="6" xfId="16" applyBorder="1" applyAlignment="1">
      <alignment horizontal="center" vertical="center"/>
      <protection/>
    </xf>
    <xf numFmtId="0" fontId="0" fillId="0" borderId="8" xfId="16" applyBorder="1" applyAlignment="1">
      <alignment horizontal="center" vertical="center"/>
      <protection/>
    </xf>
  </cellXfs>
  <cellStyles count="9">
    <cellStyle name="Normal" xfId="0"/>
    <cellStyle name="Hyperlink" xfId="15"/>
    <cellStyle name="Navadno_PRIH IN ODH -plan 2007" xfId="16"/>
    <cellStyle name="Followed Hyperlink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workbookViewId="0" topLeftCell="A9">
      <selection activeCell="A1" sqref="A1:F50"/>
    </sheetView>
  </sheetViews>
  <sheetFormatPr defaultColWidth="9.140625" defaultRowHeight="12.75"/>
  <cols>
    <col min="1" max="1" width="8.28125" style="2" customWidth="1"/>
    <col min="2" max="2" width="56.140625" style="88" customWidth="1"/>
    <col min="3" max="4" width="13.7109375" style="90" customWidth="1"/>
    <col min="5" max="5" width="16.28125" style="90" customWidth="1"/>
    <col min="6" max="6" width="12.140625" style="90" customWidth="1"/>
    <col min="7" max="16384" width="9.140625" style="2" customWidth="1"/>
  </cols>
  <sheetData>
    <row r="1" spans="1:6" ht="19.5" customHeight="1">
      <c r="A1" s="1" t="s">
        <v>55</v>
      </c>
      <c r="B1" s="95" t="s">
        <v>54</v>
      </c>
      <c r="C1" s="95"/>
      <c r="D1" s="95"/>
      <c r="E1" s="95"/>
      <c r="F1" s="95"/>
    </row>
    <row r="2" spans="2:6" ht="19.5" customHeight="1">
      <c r="B2" s="3"/>
      <c r="C2" s="3"/>
      <c r="D2" s="3"/>
      <c r="E2" s="3"/>
      <c r="F2" s="3"/>
    </row>
    <row r="3" spans="1:6" ht="19.5" customHeight="1">
      <c r="A3" s="98" t="s">
        <v>43</v>
      </c>
      <c r="B3" s="98" t="s">
        <v>27</v>
      </c>
      <c r="C3" s="96" t="s">
        <v>51</v>
      </c>
      <c r="D3" s="97"/>
      <c r="E3" s="5" t="s">
        <v>2</v>
      </c>
      <c r="F3" s="6"/>
    </row>
    <row r="4" spans="1:6" ht="19.5" customHeight="1">
      <c r="A4" s="99"/>
      <c r="B4" s="99"/>
      <c r="C4" s="7" t="s">
        <v>41</v>
      </c>
      <c r="D4" s="8" t="s">
        <v>40</v>
      </c>
      <c r="E4" s="4" t="s">
        <v>0</v>
      </c>
      <c r="F4" s="4" t="s">
        <v>1</v>
      </c>
    </row>
    <row r="5" spans="1:6" ht="19.5" customHeight="1">
      <c r="A5" s="99"/>
      <c r="B5" s="99"/>
      <c r="C5" s="9">
        <v>2011</v>
      </c>
      <c r="D5" s="10">
        <v>2011</v>
      </c>
      <c r="E5" s="11" t="s">
        <v>42</v>
      </c>
      <c r="F5" s="11" t="s">
        <v>42</v>
      </c>
    </row>
    <row r="6" spans="1:6" ht="19.5" customHeight="1">
      <c r="A6" s="100"/>
      <c r="B6" s="100"/>
      <c r="C6" s="12"/>
      <c r="D6" s="93"/>
      <c r="E6" s="14" t="s">
        <v>46</v>
      </c>
      <c r="F6" s="11" t="s">
        <v>26</v>
      </c>
    </row>
    <row r="7" spans="1:6" ht="19.5" customHeight="1">
      <c r="A7" s="15"/>
      <c r="B7" s="16" t="s">
        <v>47</v>
      </c>
      <c r="C7" s="17">
        <v>2030000</v>
      </c>
      <c r="D7" s="18">
        <v>1972987</v>
      </c>
      <c r="E7" s="19">
        <f>D7-C7</f>
        <v>-57013</v>
      </c>
      <c r="F7" s="20">
        <f aca="true" t="shared" si="0" ref="F7:F15">E7/C7*100</f>
        <v>-2.8085221674876846</v>
      </c>
    </row>
    <row r="8" spans="1:6" ht="19.5" customHeight="1">
      <c r="A8" s="21"/>
      <c r="B8" s="22" t="s">
        <v>48</v>
      </c>
      <c r="C8" s="23">
        <v>340000</v>
      </c>
      <c r="D8" s="24">
        <v>357828</v>
      </c>
      <c r="E8" s="19">
        <f>D8-C8</f>
        <v>17828</v>
      </c>
      <c r="F8" s="25">
        <f t="shared" si="0"/>
        <v>5.2435294117647056</v>
      </c>
    </row>
    <row r="9" spans="1:6" ht="19.5" customHeight="1">
      <c r="A9" s="21"/>
      <c r="B9" s="22" t="s">
        <v>45</v>
      </c>
      <c r="C9" s="23">
        <v>760000</v>
      </c>
      <c r="D9" s="24">
        <v>776220</v>
      </c>
      <c r="E9" s="19">
        <f>D9-C9</f>
        <v>16220</v>
      </c>
      <c r="F9" s="25">
        <f t="shared" si="0"/>
        <v>2.1342105263157896</v>
      </c>
    </row>
    <row r="10" spans="1:6" ht="19.5" customHeight="1">
      <c r="A10" s="21"/>
      <c r="B10" s="22" t="s">
        <v>31</v>
      </c>
      <c r="C10" s="23">
        <v>103000</v>
      </c>
      <c r="D10" s="26">
        <v>105905</v>
      </c>
      <c r="E10" s="19">
        <f>D10-C10</f>
        <v>2905</v>
      </c>
      <c r="F10" s="25">
        <f t="shared" si="0"/>
        <v>2.8203883495145634</v>
      </c>
    </row>
    <row r="11" spans="1:6" ht="19.5" customHeight="1">
      <c r="A11" s="27">
        <v>760</v>
      </c>
      <c r="B11" s="28" t="s">
        <v>29</v>
      </c>
      <c r="C11" s="29">
        <f>SUM(C7:C10)</f>
        <v>3233000</v>
      </c>
      <c r="D11" s="30">
        <f>SUM(D7:D10)</f>
        <v>3212940</v>
      </c>
      <c r="E11" s="29">
        <f>SUM(E7:E10)</f>
        <v>-20060</v>
      </c>
      <c r="F11" s="31">
        <f t="shared" si="0"/>
        <v>-0.6204763377667801</v>
      </c>
    </row>
    <row r="12" spans="1:6" ht="19.5" customHeight="1">
      <c r="A12" s="27">
        <v>762</v>
      </c>
      <c r="B12" s="28" t="s">
        <v>34</v>
      </c>
      <c r="C12" s="29">
        <v>22000</v>
      </c>
      <c r="D12" s="32">
        <f>22371+1</f>
        <v>22372</v>
      </c>
      <c r="E12" s="33">
        <f>D12-C12</f>
        <v>372</v>
      </c>
      <c r="F12" s="31">
        <f t="shared" si="0"/>
        <v>1.690909090909091</v>
      </c>
    </row>
    <row r="13" spans="1:6" s="35" customFormat="1" ht="19.5" customHeight="1">
      <c r="A13" s="27">
        <v>763</v>
      </c>
      <c r="B13" s="34" t="s">
        <v>49</v>
      </c>
      <c r="C13" s="30">
        <v>3000</v>
      </c>
      <c r="D13" s="32">
        <v>572</v>
      </c>
      <c r="E13" s="33">
        <f>D13-C13</f>
        <v>-2428</v>
      </c>
      <c r="F13" s="31">
        <f t="shared" si="0"/>
        <v>-80.93333333333334</v>
      </c>
    </row>
    <row r="14" spans="1:6" ht="19.5" customHeight="1">
      <c r="A14" s="36">
        <v>764</v>
      </c>
      <c r="B14" s="37" t="s">
        <v>37</v>
      </c>
      <c r="C14" s="29">
        <v>2000</v>
      </c>
      <c r="D14" s="32">
        <v>29</v>
      </c>
      <c r="E14" s="38">
        <f>D14-C14</f>
        <v>-1971</v>
      </c>
      <c r="F14" s="31">
        <f t="shared" si="0"/>
        <v>-98.55000000000001</v>
      </c>
    </row>
    <row r="15" spans="1:6" s="44" customFormat="1" ht="19.5" customHeight="1">
      <c r="A15" s="39"/>
      <c r="B15" s="40" t="s">
        <v>28</v>
      </c>
      <c r="C15" s="41">
        <f>C11+C12+C13+C14</f>
        <v>3260000</v>
      </c>
      <c r="D15" s="42">
        <f>D11+D12+D13+D14</f>
        <v>3235913</v>
      </c>
      <c r="E15" s="41">
        <f>E11+E12+E13+E14</f>
        <v>-24087</v>
      </c>
      <c r="F15" s="43">
        <f t="shared" si="0"/>
        <v>-0.7388650306748467</v>
      </c>
    </row>
    <row r="16" spans="2:6" s="45" customFormat="1" ht="13.5" customHeight="1" hidden="1">
      <c r="B16" s="46"/>
      <c r="C16" s="47"/>
      <c r="D16" s="48"/>
      <c r="E16" s="48"/>
      <c r="F16" s="49"/>
    </row>
    <row r="17" spans="2:6" s="45" customFormat="1" ht="13.5" customHeight="1" hidden="1">
      <c r="B17" s="46" t="s">
        <v>5</v>
      </c>
      <c r="C17" s="47"/>
      <c r="D17" s="48">
        <v>4075298.89</v>
      </c>
      <c r="E17" s="48"/>
      <c r="F17" s="49"/>
    </row>
    <row r="18" spans="2:6" s="45" customFormat="1" ht="13.5" customHeight="1" hidden="1">
      <c r="B18" s="46"/>
      <c r="C18" s="47"/>
      <c r="D18" s="48"/>
      <c r="E18" s="48"/>
      <c r="F18" s="49"/>
    </row>
    <row r="19" spans="2:6" s="45" customFormat="1" ht="13.5" customHeight="1" hidden="1">
      <c r="B19" s="46"/>
      <c r="C19" s="47"/>
      <c r="D19" s="48"/>
      <c r="E19" s="48"/>
      <c r="F19" s="49"/>
    </row>
    <row r="20" spans="2:6" s="45" customFormat="1" ht="13.5" customHeight="1" hidden="1">
      <c r="B20" s="46"/>
      <c r="C20" s="47"/>
      <c r="D20" s="48"/>
      <c r="E20" s="48"/>
      <c r="F20" s="49"/>
    </row>
    <row r="21" spans="2:6" s="45" customFormat="1" ht="15.75" hidden="1">
      <c r="B21" s="50" t="s">
        <v>3</v>
      </c>
      <c r="C21" s="51"/>
      <c r="D21" s="52"/>
      <c r="E21" s="53">
        <f>C21-D21</f>
        <v>0</v>
      </c>
      <c r="F21" s="54" t="e">
        <f>C21/D21*100-100</f>
        <v>#DIV/0!</v>
      </c>
    </row>
    <row r="22" spans="1:6" s="60" customFormat="1" ht="15.75">
      <c r="A22" s="55"/>
      <c r="B22" s="56" t="s">
        <v>9</v>
      </c>
      <c r="C22" s="57">
        <v>370500</v>
      </c>
      <c r="D22" s="58">
        <f>382801-1552</f>
        <v>381249</v>
      </c>
      <c r="E22" s="59">
        <f aca="true" t="shared" si="1" ref="E22:E48">D22-C22</f>
        <v>10749</v>
      </c>
      <c r="F22" s="20">
        <f aca="true" t="shared" si="2" ref="F22:F37">E22/C22*100</f>
        <v>2.9012145748987854</v>
      </c>
    </row>
    <row r="23" spans="1:6" s="60" customFormat="1" ht="15.75">
      <c r="A23" s="61"/>
      <c r="B23" s="62" t="s">
        <v>10</v>
      </c>
      <c r="C23" s="19">
        <v>66000</v>
      </c>
      <c r="D23" s="63">
        <v>68846</v>
      </c>
      <c r="E23" s="19">
        <f t="shared" si="1"/>
        <v>2846</v>
      </c>
      <c r="F23" s="25">
        <f t="shared" si="2"/>
        <v>4.3121212121212125</v>
      </c>
    </row>
    <row r="24" spans="1:6" s="60" customFormat="1" ht="15.75">
      <c r="A24" s="61"/>
      <c r="B24" s="62" t="s">
        <v>21</v>
      </c>
      <c r="C24" s="19">
        <v>3500</v>
      </c>
      <c r="D24" s="63">
        <v>5492</v>
      </c>
      <c r="E24" s="19">
        <f t="shared" si="1"/>
        <v>1992</v>
      </c>
      <c r="F24" s="25">
        <f t="shared" si="2"/>
        <v>56.91428571428572</v>
      </c>
    </row>
    <row r="25" spans="1:6" s="60" customFormat="1" ht="15.75">
      <c r="A25" s="61"/>
      <c r="B25" s="62" t="s">
        <v>11</v>
      </c>
      <c r="C25" s="19">
        <v>5500</v>
      </c>
      <c r="D25" s="63">
        <v>5481</v>
      </c>
      <c r="E25" s="19">
        <f t="shared" si="1"/>
        <v>-19</v>
      </c>
      <c r="F25" s="25">
        <f t="shared" si="2"/>
        <v>-0.34545454545454546</v>
      </c>
    </row>
    <row r="26" spans="1:6" s="67" customFormat="1" ht="15.75">
      <c r="A26" s="64">
        <v>460</v>
      </c>
      <c r="B26" s="65" t="s">
        <v>25</v>
      </c>
      <c r="C26" s="33">
        <f>SUM(C22:C25)</f>
        <v>445500</v>
      </c>
      <c r="D26" s="66">
        <f>SUM(D22:D25)</f>
        <v>461068</v>
      </c>
      <c r="E26" s="33">
        <f t="shared" si="1"/>
        <v>15568</v>
      </c>
      <c r="F26" s="31">
        <f t="shared" si="2"/>
        <v>3.4945005611672277</v>
      </c>
    </row>
    <row r="27" spans="1:6" s="60" customFormat="1" ht="15.75">
      <c r="A27" s="61"/>
      <c r="B27" s="62" t="s">
        <v>17</v>
      </c>
      <c r="C27" s="19">
        <v>30300</v>
      </c>
      <c r="D27" s="63">
        <v>28497</v>
      </c>
      <c r="E27" s="19">
        <f t="shared" si="1"/>
        <v>-1803</v>
      </c>
      <c r="F27" s="25">
        <f t="shared" si="2"/>
        <v>-5.9504950495049505</v>
      </c>
    </row>
    <row r="28" spans="1:6" s="60" customFormat="1" ht="15.75">
      <c r="A28" s="61"/>
      <c r="B28" s="62" t="s">
        <v>18</v>
      </c>
      <c r="C28" s="19">
        <v>30000</v>
      </c>
      <c r="D28" s="63">
        <f>34776-10691</f>
        <v>24085</v>
      </c>
      <c r="E28" s="19">
        <f t="shared" si="1"/>
        <v>-5915</v>
      </c>
      <c r="F28" s="25">
        <f t="shared" si="2"/>
        <v>-19.716666666666665</v>
      </c>
    </row>
    <row r="29" spans="1:6" s="60" customFormat="1" ht="15.75">
      <c r="A29" s="61"/>
      <c r="B29" s="62" t="s">
        <v>12</v>
      </c>
      <c r="C29" s="19">
        <v>14500</v>
      </c>
      <c r="D29" s="63">
        <v>14526</v>
      </c>
      <c r="E29" s="19">
        <f t="shared" si="1"/>
        <v>26</v>
      </c>
      <c r="F29" s="25">
        <f t="shared" si="2"/>
        <v>0.1793103448275862</v>
      </c>
    </row>
    <row r="30" spans="1:6" s="60" customFormat="1" ht="15.75">
      <c r="A30" s="61"/>
      <c r="B30" s="62" t="s">
        <v>13</v>
      </c>
      <c r="C30" s="19">
        <v>45000</v>
      </c>
      <c r="D30" s="63">
        <v>48414</v>
      </c>
      <c r="E30" s="19">
        <f t="shared" si="1"/>
        <v>3414</v>
      </c>
      <c r="F30" s="25">
        <f t="shared" si="2"/>
        <v>7.586666666666667</v>
      </c>
    </row>
    <row r="31" spans="1:6" s="60" customFormat="1" ht="15.75">
      <c r="A31" s="61"/>
      <c r="B31" s="62" t="s">
        <v>16</v>
      </c>
      <c r="C31" s="19">
        <v>8200</v>
      </c>
      <c r="D31" s="63">
        <v>7793</v>
      </c>
      <c r="E31" s="19">
        <f t="shared" si="1"/>
        <v>-407</v>
      </c>
      <c r="F31" s="25">
        <f t="shared" si="2"/>
        <v>-4.963414634146342</v>
      </c>
    </row>
    <row r="32" spans="1:6" s="60" customFormat="1" ht="15.75">
      <c r="A32" s="61"/>
      <c r="B32" s="62" t="s">
        <v>15</v>
      </c>
      <c r="C32" s="19">
        <v>4900</v>
      </c>
      <c r="D32" s="63">
        <v>5411</v>
      </c>
      <c r="E32" s="19">
        <f t="shared" si="1"/>
        <v>511</v>
      </c>
      <c r="F32" s="25">
        <f t="shared" si="2"/>
        <v>10.428571428571429</v>
      </c>
    </row>
    <row r="33" spans="1:6" s="60" customFormat="1" ht="15.75">
      <c r="A33" s="61"/>
      <c r="B33" s="62" t="s">
        <v>4</v>
      </c>
      <c r="C33" s="19">
        <v>5000</v>
      </c>
      <c r="D33" s="63">
        <v>2974</v>
      </c>
      <c r="E33" s="19">
        <f t="shared" si="1"/>
        <v>-2026</v>
      </c>
      <c r="F33" s="25">
        <f t="shared" si="2"/>
        <v>-40.52</v>
      </c>
    </row>
    <row r="34" spans="1:6" s="60" customFormat="1" ht="15.75">
      <c r="A34" s="61"/>
      <c r="B34" s="68" t="s">
        <v>35</v>
      </c>
      <c r="C34" s="19">
        <v>130000</v>
      </c>
      <c r="D34" s="63">
        <v>95329</v>
      </c>
      <c r="E34" s="19">
        <f t="shared" si="1"/>
        <v>-34671</v>
      </c>
      <c r="F34" s="25">
        <f t="shared" si="2"/>
        <v>-26.669999999999998</v>
      </c>
    </row>
    <row r="35" spans="1:6" s="60" customFormat="1" ht="15.75">
      <c r="A35" s="61"/>
      <c r="B35" s="62" t="s">
        <v>14</v>
      </c>
      <c r="C35" s="19">
        <v>145000</v>
      </c>
      <c r="D35" s="63">
        <f>201818-4981</f>
        <v>196837</v>
      </c>
      <c r="E35" s="19">
        <f t="shared" si="1"/>
        <v>51837</v>
      </c>
      <c r="F35" s="25">
        <f t="shared" si="2"/>
        <v>35.74965517241379</v>
      </c>
    </row>
    <row r="36" spans="1:6" s="67" customFormat="1" ht="15.75">
      <c r="A36" s="64">
        <v>461</v>
      </c>
      <c r="B36" s="65" t="s">
        <v>24</v>
      </c>
      <c r="C36" s="33">
        <f>SUM(C27:C35)</f>
        <v>412900</v>
      </c>
      <c r="D36" s="66">
        <f>SUM(D27:D35)</f>
        <v>423866</v>
      </c>
      <c r="E36" s="33">
        <f t="shared" si="1"/>
        <v>10966</v>
      </c>
      <c r="F36" s="31">
        <f t="shared" si="2"/>
        <v>2.655848873819327</v>
      </c>
    </row>
    <row r="37" spans="1:6" s="67" customFormat="1" ht="15.75">
      <c r="A37" s="64">
        <v>462</v>
      </c>
      <c r="B37" s="65" t="s">
        <v>6</v>
      </c>
      <c r="C37" s="33">
        <v>195000</v>
      </c>
      <c r="D37" s="66">
        <f>247398-67700</f>
        <v>179698</v>
      </c>
      <c r="E37" s="33">
        <f t="shared" si="1"/>
        <v>-15302</v>
      </c>
      <c r="F37" s="31">
        <f t="shared" si="2"/>
        <v>-7.847179487179487</v>
      </c>
    </row>
    <row r="38" spans="1:6" s="67" customFormat="1" ht="15.75">
      <c r="A38" s="64">
        <v>463</v>
      </c>
      <c r="B38" s="65" t="s">
        <v>7</v>
      </c>
      <c r="C38" s="69">
        <v>0</v>
      </c>
      <c r="D38" s="66">
        <v>0</v>
      </c>
      <c r="E38" s="33">
        <f t="shared" si="1"/>
        <v>0</v>
      </c>
      <c r="F38" s="31">
        <v>0</v>
      </c>
    </row>
    <row r="39" spans="1:6" s="60" customFormat="1" ht="15.75">
      <c r="A39" s="61"/>
      <c r="B39" s="62" t="s">
        <v>19</v>
      </c>
      <c r="C39" s="19">
        <v>64000</v>
      </c>
      <c r="D39" s="63">
        <v>69827</v>
      </c>
      <c r="E39" s="19">
        <f t="shared" si="1"/>
        <v>5827</v>
      </c>
      <c r="F39" s="25">
        <f aca="true" t="shared" si="3" ref="F39:F45">E39/C39*100</f>
        <v>9.1046875</v>
      </c>
    </row>
    <row r="40" spans="1:6" s="60" customFormat="1" ht="15.75">
      <c r="A40" s="61"/>
      <c r="B40" s="62" t="s">
        <v>32</v>
      </c>
      <c r="C40" s="19">
        <v>57000</v>
      </c>
      <c r="D40" s="63">
        <v>59029</v>
      </c>
      <c r="E40" s="19">
        <f t="shared" si="1"/>
        <v>2029</v>
      </c>
      <c r="F40" s="25">
        <f t="shared" si="3"/>
        <v>3.5596491228070173</v>
      </c>
    </row>
    <row r="41" spans="1:6" s="60" customFormat="1" ht="15.75">
      <c r="A41" s="61"/>
      <c r="B41" s="62" t="s">
        <v>20</v>
      </c>
      <c r="C41" s="19">
        <v>279000</v>
      </c>
      <c r="D41" s="63">
        <v>270095</v>
      </c>
      <c r="E41" s="19">
        <f t="shared" si="1"/>
        <v>-8905</v>
      </c>
      <c r="F41" s="25">
        <f t="shared" si="3"/>
        <v>-3.1917562724014337</v>
      </c>
    </row>
    <row r="42" spans="1:6" s="60" customFormat="1" ht="15.75">
      <c r="A42" s="61"/>
      <c r="B42" s="62" t="s">
        <v>39</v>
      </c>
      <c r="C42" s="19">
        <v>1714000</v>
      </c>
      <c r="D42" s="63">
        <v>1669996</v>
      </c>
      <c r="E42" s="19">
        <f t="shared" si="1"/>
        <v>-44004</v>
      </c>
      <c r="F42" s="25">
        <f t="shared" si="3"/>
        <v>-2.5673278879813304</v>
      </c>
    </row>
    <row r="43" spans="1:6" s="60" customFormat="1" ht="15.75">
      <c r="A43" s="61"/>
      <c r="B43" s="62" t="s">
        <v>8</v>
      </c>
      <c r="C43" s="19">
        <v>85000</v>
      </c>
      <c r="D43" s="63">
        <v>89393</v>
      </c>
      <c r="E43" s="19">
        <f t="shared" si="1"/>
        <v>4393</v>
      </c>
      <c r="F43" s="25">
        <f t="shared" si="3"/>
        <v>5.168235294117647</v>
      </c>
    </row>
    <row r="44" spans="1:6" s="67" customFormat="1" ht="15.75">
      <c r="A44" s="64">
        <v>464</v>
      </c>
      <c r="B44" s="65" t="s">
        <v>23</v>
      </c>
      <c r="C44" s="33">
        <f>SUM(C39:C43)</f>
        <v>2199000</v>
      </c>
      <c r="D44" s="66">
        <f>SUM(D39:D43)</f>
        <v>2158340</v>
      </c>
      <c r="E44" s="33">
        <f t="shared" si="1"/>
        <v>-40660</v>
      </c>
      <c r="F44" s="31">
        <f t="shared" si="3"/>
        <v>-1.8490222828558434</v>
      </c>
    </row>
    <row r="45" spans="1:6" s="67" customFormat="1" ht="15.75">
      <c r="A45" s="64">
        <v>465</v>
      </c>
      <c r="B45" s="65" t="s">
        <v>22</v>
      </c>
      <c r="C45" s="33">
        <v>6300</v>
      </c>
      <c r="D45" s="66">
        <v>6334</v>
      </c>
      <c r="E45" s="33">
        <f t="shared" si="1"/>
        <v>34</v>
      </c>
      <c r="F45" s="31">
        <f t="shared" si="3"/>
        <v>0.5396825396825398</v>
      </c>
    </row>
    <row r="46" spans="1:6" s="67" customFormat="1" ht="15.75">
      <c r="A46" s="64">
        <v>467</v>
      </c>
      <c r="B46" s="65" t="s">
        <v>36</v>
      </c>
      <c r="C46" s="33">
        <v>10</v>
      </c>
      <c r="D46" s="66">
        <v>0</v>
      </c>
      <c r="E46" s="33">
        <f t="shared" si="1"/>
        <v>-10</v>
      </c>
      <c r="F46" s="31">
        <v>-100</v>
      </c>
    </row>
    <row r="47" spans="1:6" s="67" customFormat="1" ht="15.75">
      <c r="A47" s="64">
        <v>468</v>
      </c>
      <c r="B47" s="65" t="s">
        <v>50</v>
      </c>
      <c r="C47" s="33">
        <v>100</v>
      </c>
      <c r="D47" s="66">
        <v>5681</v>
      </c>
      <c r="E47" s="33">
        <f t="shared" si="1"/>
        <v>5581</v>
      </c>
      <c r="F47" s="31">
        <f>E47/C47*100</f>
        <v>5581</v>
      </c>
    </row>
    <row r="48" spans="1:6" s="67" customFormat="1" ht="15.75">
      <c r="A48" s="70">
        <v>469</v>
      </c>
      <c r="B48" s="71" t="s">
        <v>38</v>
      </c>
      <c r="C48" s="38">
        <v>100</v>
      </c>
      <c r="D48" s="72">
        <v>62</v>
      </c>
      <c r="E48" s="73">
        <f t="shared" si="1"/>
        <v>-38</v>
      </c>
      <c r="F48" s="31">
        <f>E48/C48*100</f>
        <v>-38</v>
      </c>
    </row>
    <row r="49" spans="1:6" s="78" customFormat="1" ht="24" customHeight="1">
      <c r="A49" s="74"/>
      <c r="B49" s="75" t="s">
        <v>30</v>
      </c>
      <c r="C49" s="76">
        <f>C26+C36+C37+C38+C44+C45+C46+C47+C48</f>
        <v>3258910</v>
      </c>
      <c r="D49" s="76">
        <f>D26+D36+D37+D38+D44+D45+D46+D47+D48</f>
        <v>3235049</v>
      </c>
      <c r="E49" s="77">
        <f>E48+E47+E46+E45+E44+E38+E37+E36+E26</f>
        <v>-23861</v>
      </c>
      <c r="F49" s="43">
        <f>E49/C49*100</f>
        <v>-0.7321773230926906</v>
      </c>
    </row>
    <row r="50" spans="1:6" s="78" customFormat="1" ht="39" customHeight="1">
      <c r="A50" s="74"/>
      <c r="B50" s="79" t="s">
        <v>33</v>
      </c>
      <c r="C50" s="77">
        <f>C15-C49</f>
        <v>1090</v>
      </c>
      <c r="D50" s="80">
        <f>D15-D49</f>
        <v>864</v>
      </c>
      <c r="E50" s="77">
        <f>D50-C50</f>
        <v>-226</v>
      </c>
      <c r="F50" s="43">
        <f>E50/C50*100</f>
        <v>-20.733944954128443</v>
      </c>
    </row>
    <row r="51" spans="2:6" s="60" customFormat="1" ht="15.75">
      <c r="B51" s="81"/>
      <c r="C51" s="82"/>
      <c r="D51" s="82"/>
      <c r="E51" s="83"/>
      <c r="F51" s="84"/>
    </row>
    <row r="52" spans="2:6" s="60" customFormat="1" ht="15.75">
      <c r="B52" s="85"/>
      <c r="C52" s="83"/>
      <c r="D52" s="83"/>
      <c r="E52" s="83"/>
      <c r="F52" s="84"/>
    </row>
    <row r="53" spans="2:6" s="60" customFormat="1" ht="15.75">
      <c r="B53" s="85"/>
      <c r="C53" s="83"/>
      <c r="D53" s="83"/>
      <c r="E53" s="83"/>
      <c r="F53" s="84"/>
    </row>
    <row r="54" spans="2:6" s="45" customFormat="1" ht="15.75">
      <c r="B54" s="85"/>
      <c r="C54" s="83"/>
      <c r="D54" s="83"/>
      <c r="E54" s="83"/>
      <c r="F54" s="84"/>
    </row>
    <row r="55" spans="2:6" s="45" customFormat="1" ht="15.75">
      <c r="B55" s="85"/>
      <c r="C55" s="83"/>
      <c r="D55" s="83"/>
      <c r="E55" s="86"/>
      <c r="F55" s="73"/>
    </row>
    <row r="56" spans="2:6" s="45" customFormat="1" ht="15.75">
      <c r="B56" s="85"/>
      <c r="C56" s="83"/>
      <c r="D56" s="83"/>
      <c r="E56" s="83"/>
      <c r="F56" s="87"/>
    </row>
    <row r="57" spans="2:6" s="45" customFormat="1" ht="15.75">
      <c r="B57" s="85"/>
      <c r="C57" s="83"/>
      <c r="D57" s="83"/>
      <c r="E57" s="83"/>
      <c r="F57" s="87"/>
    </row>
    <row r="58" spans="2:6" s="45" customFormat="1" ht="15.75">
      <c r="B58" s="85"/>
      <c r="C58" s="83"/>
      <c r="D58" s="83"/>
      <c r="E58" s="83"/>
      <c r="F58" s="87"/>
    </row>
    <row r="59" spans="2:6" s="45" customFormat="1" ht="15.75">
      <c r="B59" s="85"/>
      <c r="C59" s="83"/>
      <c r="D59" s="83"/>
      <c r="E59" s="83"/>
      <c r="F59" s="83"/>
    </row>
    <row r="60" spans="2:6" s="45" customFormat="1" ht="15.75">
      <c r="B60" s="85"/>
      <c r="C60" s="83"/>
      <c r="D60" s="83"/>
      <c r="E60" s="83"/>
      <c r="F60" s="83"/>
    </row>
    <row r="61" spans="2:6" s="45" customFormat="1" ht="15.75">
      <c r="B61" s="85"/>
      <c r="C61" s="83"/>
      <c r="D61" s="83"/>
      <c r="E61" s="83"/>
      <c r="F61" s="83"/>
    </row>
    <row r="62" spans="2:6" s="45" customFormat="1" ht="15.75">
      <c r="B62" s="85"/>
      <c r="C62" s="83"/>
      <c r="D62" s="83"/>
      <c r="E62" s="83"/>
      <c r="F62" s="83"/>
    </row>
    <row r="63" spans="2:6" s="45" customFormat="1" ht="15.75">
      <c r="B63" s="85"/>
      <c r="C63" s="83"/>
      <c r="D63" s="83"/>
      <c r="E63" s="83"/>
      <c r="F63" s="83"/>
    </row>
    <row r="64" spans="2:6" s="45" customFormat="1" ht="15.75">
      <c r="B64" s="85"/>
      <c r="C64" s="83"/>
      <c r="D64" s="83"/>
      <c r="E64" s="83"/>
      <c r="F64" s="83"/>
    </row>
    <row r="65" spans="2:6" s="45" customFormat="1" ht="15.75">
      <c r="B65" s="85"/>
      <c r="C65" s="83"/>
      <c r="D65" s="83"/>
      <c r="E65" s="83"/>
      <c r="F65" s="83"/>
    </row>
    <row r="66" spans="3:6" ht="15.75">
      <c r="C66" s="89"/>
      <c r="D66" s="89"/>
      <c r="E66" s="89"/>
      <c r="F66" s="89"/>
    </row>
    <row r="67" spans="3:6" ht="15.75">
      <c r="C67" s="89"/>
      <c r="D67" s="89"/>
      <c r="E67" s="89"/>
      <c r="F67" s="89"/>
    </row>
    <row r="68" spans="3:6" ht="15.75">
      <c r="C68" s="89"/>
      <c r="D68" s="89"/>
      <c r="E68" s="89"/>
      <c r="F68" s="89"/>
    </row>
    <row r="69" spans="3:6" ht="15.75">
      <c r="C69" s="89"/>
      <c r="D69" s="89"/>
      <c r="E69" s="89"/>
      <c r="F69" s="89"/>
    </row>
    <row r="70" spans="3:6" ht="15.75">
      <c r="C70" s="89"/>
      <c r="D70" s="89"/>
      <c r="E70" s="89"/>
      <c r="F70" s="89"/>
    </row>
    <row r="71" spans="3:6" ht="15.75">
      <c r="C71" s="89"/>
      <c r="D71" s="89"/>
      <c r="E71" s="89"/>
      <c r="F71" s="89"/>
    </row>
    <row r="72" spans="3:6" ht="15.75">
      <c r="C72" s="89"/>
      <c r="D72" s="89"/>
      <c r="E72" s="89"/>
      <c r="F72" s="89"/>
    </row>
    <row r="73" spans="3:6" ht="15.75">
      <c r="C73" s="89"/>
      <c r="D73" s="89"/>
      <c r="E73" s="89"/>
      <c r="F73" s="89"/>
    </row>
    <row r="74" spans="3:6" ht="15.75">
      <c r="C74" s="89"/>
      <c r="D74" s="89"/>
      <c r="E74" s="89"/>
      <c r="F74" s="89"/>
    </row>
    <row r="75" spans="3:6" ht="15.75">
      <c r="C75" s="89"/>
      <c r="D75" s="89"/>
      <c r="E75" s="89"/>
      <c r="F75" s="89"/>
    </row>
    <row r="76" spans="3:6" ht="15.75">
      <c r="C76" s="89"/>
      <c r="D76" s="89"/>
      <c r="E76" s="89"/>
      <c r="F76" s="89"/>
    </row>
    <row r="77" spans="3:6" ht="15.75">
      <c r="C77" s="89"/>
      <c r="D77" s="89"/>
      <c r="E77" s="89"/>
      <c r="F77" s="89"/>
    </row>
    <row r="78" spans="3:6" ht="15.75">
      <c r="C78" s="89"/>
      <c r="D78" s="89"/>
      <c r="E78" s="89"/>
      <c r="F78" s="89"/>
    </row>
    <row r="79" spans="3:6" ht="15.75">
      <c r="C79" s="89"/>
      <c r="D79" s="89"/>
      <c r="E79" s="89"/>
      <c r="F79" s="89"/>
    </row>
    <row r="80" spans="3:6" ht="15.75">
      <c r="C80" s="89"/>
      <c r="D80" s="89"/>
      <c r="E80" s="89"/>
      <c r="F80" s="89"/>
    </row>
    <row r="81" spans="3:6" ht="15.75">
      <c r="C81" s="89"/>
      <c r="D81" s="89"/>
      <c r="E81" s="89"/>
      <c r="F81" s="89"/>
    </row>
    <row r="82" spans="3:6" ht="15.75">
      <c r="C82" s="89"/>
      <c r="D82" s="89"/>
      <c r="E82" s="89"/>
      <c r="F82" s="89"/>
    </row>
  </sheetData>
  <mergeCells count="4">
    <mergeCell ref="B1:F1"/>
    <mergeCell ref="C3:D3"/>
    <mergeCell ref="B3:B6"/>
    <mergeCell ref="A3:A6"/>
  </mergeCells>
  <printOptions horizontalCentered="1" verticalCentered="1"/>
  <pageMargins left="0.36" right="0.1968503937007874" top="0.1968503937007874" bottom="0.1968503937007874" header="0" footer="0"/>
  <pageSetup fitToHeight="1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workbookViewId="0" topLeftCell="A1">
      <selection activeCell="A1" sqref="A1:F50"/>
    </sheetView>
  </sheetViews>
  <sheetFormatPr defaultColWidth="9.140625" defaultRowHeight="12.75"/>
  <cols>
    <col min="1" max="1" width="7.7109375" style="2" customWidth="1"/>
    <col min="2" max="2" width="56.140625" style="88" customWidth="1"/>
    <col min="3" max="4" width="13.7109375" style="90" customWidth="1"/>
    <col min="5" max="5" width="16.28125" style="90" customWidth="1"/>
    <col min="6" max="6" width="11.421875" style="90" customWidth="1"/>
    <col min="7" max="16384" width="9.140625" style="2" customWidth="1"/>
  </cols>
  <sheetData>
    <row r="1" spans="1:6" ht="19.5" customHeight="1">
      <c r="A1" s="1" t="s">
        <v>44</v>
      </c>
      <c r="B1" s="95" t="s">
        <v>56</v>
      </c>
      <c r="C1" s="95"/>
      <c r="D1" s="95"/>
      <c r="E1" s="95"/>
      <c r="F1" s="95"/>
    </row>
    <row r="2" spans="2:6" ht="19.5" customHeight="1">
      <c r="B2" s="3"/>
      <c r="C2" s="3"/>
      <c r="D2" s="3"/>
      <c r="E2" s="3"/>
      <c r="F2" s="3"/>
    </row>
    <row r="3" spans="1:6" ht="19.5" customHeight="1">
      <c r="A3" s="98" t="s">
        <v>43</v>
      </c>
      <c r="B3" s="98" t="s">
        <v>27</v>
      </c>
      <c r="C3" s="96" t="s">
        <v>51</v>
      </c>
      <c r="D3" s="97"/>
      <c r="E3" s="5" t="s">
        <v>2</v>
      </c>
      <c r="F3" s="6"/>
    </row>
    <row r="4" spans="1:6" ht="19.5" customHeight="1">
      <c r="A4" s="99"/>
      <c r="B4" s="99"/>
      <c r="C4" s="7" t="s">
        <v>41</v>
      </c>
      <c r="D4" s="8" t="s">
        <v>40</v>
      </c>
      <c r="E4" s="4" t="s">
        <v>0</v>
      </c>
      <c r="F4" s="4" t="s">
        <v>1</v>
      </c>
    </row>
    <row r="5" spans="1:6" ht="19.5" customHeight="1">
      <c r="A5" s="99"/>
      <c r="B5" s="99"/>
      <c r="C5" s="9">
        <v>2012</v>
      </c>
      <c r="D5" s="10">
        <v>2011</v>
      </c>
      <c r="E5" s="11" t="s">
        <v>52</v>
      </c>
      <c r="F5" s="11" t="s">
        <v>53</v>
      </c>
    </row>
    <row r="6" spans="1:6" ht="19.5" customHeight="1">
      <c r="A6" s="100"/>
      <c r="B6" s="100"/>
      <c r="C6" s="12"/>
      <c r="D6" s="13"/>
      <c r="E6" s="14" t="s">
        <v>46</v>
      </c>
      <c r="F6" s="13" t="s">
        <v>26</v>
      </c>
    </row>
    <row r="7" spans="1:6" ht="19.5" customHeight="1">
      <c r="A7" s="15"/>
      <c r="B7" s="16" t="s">
        <v>47</v>
      </c>
      <c r="C7" s="17">
        <v>2010000</v>
      </c>
      <c r="D7" s="18">
        <v>1972987</v>
      </c>
      <c r="E7" s="19">
        <f>C7-D7</f>
        <v>37013</v>
      </c>
      <c r="F7" s="25">
        <f aca="true" t="shared" si="0" ref="F7:F37">C7*100/D7-100</f>
        <v>1.8759880323590608</v>
      </c>
    </row>
    <row r="8" spans="1:6" ht="19.5" customHeight="1">
      <c r="A8" s="21"/>
      <c r="B8" s="22" t="s">
        <v>48</v>
      </c>
      <c r="C8" s="23">
        <v>360000</v>
      </c>
      <c r="D8" s="24">
        <v>357828</v>
      </c>
      <c r="E8" s="19">
        <f>C8-D8</f>
        <v>2172</v>
      </c>
      <c r="F8" s="25">
        <f t="shared" si="0"/>
        <v>0.6069955397565252</v>
      </c>
    </row>
    <row r="9" spans="1:6" ht="19.5" customHeight="1">
      <c r="A9" s="21"/>
      <c r="B9" s="22" t="s">
        <v>45</v>
      </c>
      <c r="C9" s="23">
        <v>810000</v>
      </c>
      <c r="D9" s="24">
        <v>776220</v>
      </c>
      <c r="E9" s="19">
        <f>C9-D9</f>
        <v>33780</v>
      </c>
      <c r="F9" s="25">
        <f t="shared" si="0"/>
        <v>4.351859009043821</v>
      </c>
    </row>
    <row r="10" spans="1:6" ht="19.5" customHeight="1">
      <c r="A10" s="21"/>
      <c r="B10" s="22" t="s">
        <v>31</v>
      </c>
      <c r="C10" s="23">
        <v>108000</v>
      </c>
      <c r="D10" s="26">
        <v>105905</v>
      </c>
      <c r="E10" s="19">
        <f>C10-D10</f>
        <v>2095</v>
      </c>
      <c r="F10" s="25">
        <f t="shared" si="0"/>
        <v>1.9781879986780666</v>
      </c>
    </row>
    <row r="11" spans="1:8" ht="19.5" customHeight="1">
      <c r="A11" s="27">
        <v>760</v>
      </c>
      <c r="B11" s="28" t="s">
        <v>29</v>
      </c>
      <c r="C11" s="29">
        <f>SUM(C7:C10)</f>
        <v>3288000</v>
      </c>
      <c r="D11" s="30">
        <f>SUM(D7:D10)</f>
        <v>3212940</v>
      </c>
      <c r="E11" s="29">
        <f>SUM(E7:E10)</f>
        <v>75060</v>
      </c>
      <c r="F11" s="25">
        <f t="shared" si="0"/>
        <v>2.33617807988945</v>
      </c>
      <c r="G11" s="92"/>
      <c r="H11" s="92"/>
    </row>
    <row r="12" spans="1:6" ht="19.5" customHeight="1">
      <c r="A12" s="27">
        <v>762</v>
      </c>
      <c r="B12" s="28" t="s">
        <v>34</v>
      </c>
      <c r="C12" s="29">
        <v>23000</v>
      </c>
      <c r="D12" s="32">
        <f>22371+1</f>
        <v>22372</v>
      </c>
      <c r="E12" s="33">
        <f>C12-D12</f>
        <v>628</v>
      </c>
      <c r="F12" s="25">
        <f t="shared" si="0"/>
        <v>2.8070802789200826</v>
      </c>
    </row>
    <row r="13" spans="1:6" s="35" customFormat="1" ht="19.5" customHeight="1">
      <c r="A13" s="27">
        <v>763</v>
      </c>
      <c r="B13" s="34" t="s">
        <v>49</v>
      </c>
      <c r="C13" s="30">
        <v>3000</v>
      </c>
      <c r="D13" s="32">
        <v>572</v>
      </c>
      <c r="E13" s="33">
        <f>C13-D13</f>
        <v>2428</v>
      </c>
      <c r="F13" s="25">
        <f t="shared" si="0"/>
        <v>424.4755244755245</v>
      </c>
    </row>
    <row r="14" spans="1:6" ht="19.5" customHeight="1">
      <c r="A14" s="36">
        <v>764</v>
      </c>
      <c r="B14" s="37" t="s">
        <v>37</v>
      </c>
      <c r="C14" s="29">
        <v>2000</v>
      </c>
      <c r="D14" s="32">
        <v>29</v>
      </c>
      <c r="E14" s="33">
        <f>C14-D14</f>
        <v>1971</v>
      </c>
      <c r="F14" s="25">
        <f t="shared" si="0"/>
        <v>6796.551724137931</v>
      </c>
    </row>
    <row r="15" spans="1:6" s="44" customFormat="1" ht="19.5" customHeight="1">
      <c r="A15" s="39"/>
      <c r="B15" s="40" t="s">
        <v>28</v>
      </c>
      <c r="C15" s="41">
        <f>C11+C12+C13+C14</f>
        <v>3316000</v>
      </c>
      <c r="D15" s="42">
        <f>D11+D12+D13+D14</f>
        <v>3235913</v>
      </c>
      <c r="E15" s="41">
        <f>E11+E12+E13+E14</f>
        <v>80087</v>
      </c>
      <c r="F15" s="91">
        <f t="shared" si="0"/>
        <v>2.4749429295534213</v>
      </c>
    </row>
    <row r="16" spans="2:6" s="45" customFormat="1" ht="13.5" customHeight="1" hidden="1">
      <c r="B16" s="46"/>
      <c r="C16" s="47"/>
      <c r="D16" s="48"/>
      <c r="E16" s="48"/>
      <c r="F16" s="25" t="e">
        <f t="shared" si="0"/>
        <v>#DIV/0!</v>
      </c>
    </row>
    <row r="17" spans="2:6" s="45" customFormat="1" ht="13.5" customHeight="1" hidden="1">
      <c r="B17" s="46" t="s">
        <v>5</v>
      </c>
      <c r="C17" s="47"/>
      <c r="D17" s="48">
        <v>4075298.89</v>
      </c>
      <c r="E17" s="48"/>
      <c r="F17" s="25">
        <f t="shared" si="0"/>
        <v>-100</v>
      </c>
    </row>
    <row r="18" spans="2:6" s="45" customFormat="1" ht="13.5" customHeight="1" hidden="1">
      <c r="B18" s="46"/>
      <c r="C18" s="47"/>
      <c r="D18" s="48"/>
      <c r="E18" s="48"/>
      <c r="F18" s="25" t="e">
        <f t="shared" si="0"/>
        <v>#DIV/0!</v>
      </c>
    </row>
    <row r="19" spans="2:6" s="45" customFormat="1" ht="13.5" customHeight="1" hidden="1">
      <c r="B19" s="46"/>
      <c r="C19" s="47"/>
      <c r="D19" s="48"/>
      <c r="E19" s="48"/>
      <c r="F19" s="25" t="e">
        <f t="shared" si="0"/>
        <v>#DIV/0!</v>
      </c>
    </row>
    <row r="20" spans="2:6" s="45" customFormat="1" ht="13.5" customHeight="1" hidden="1">
      <c r="B20" s="46"/>
      <c r="C20" s="47"/>
      <c r="D20" s="48"/>
      <c r="E20" s="48"/>
      <c r="F20" s="25" t="e">
        <f t="shared" si="0"/>
        <v>#DIV/0!</v>
      </c>
    </row>
    <row r="21" spans="2:6" s="45" customFormat="1" ht="15.75" hidden="1">
      <c r="B21" s="50" t="s">
        <v>3</v>
      </c>
      <c r="C21" s="51"/>
      <c r="D21" s="52"/>
      <c r="E21" s="53">
        <f>C21-D21</f>
        <v>0</v>
      </c>
      <c r="F21" s="25" t="e">
        <f t="shared" si="0"/>
        <v>#DIV/0!</v>
      </c>
    </row>
    <row r="22" spans="1:6" s="60" customFormat="1" ht="15.75">
      <c r="A22" s="55"/>
      <c r="B22" s="56" t="s">
        <v>9</v>
      </c>
      <c r="C22" s="57">
        <v>390000</v>
      </c>
      <c r="D22" s="58">
        <f>382801-1552</f>
        <v>381249</v>
      </c>
      <c r="E22" s="59">
        <f>C22-D22</f>
        <v>8751</v>
      </c>
      <c r="F22" s="25">
        <f t="shared" si="0"/>
        <v>2.295350282885991</v>
      </c>
    </row>
    <row r="23" spans="1:6" s="60" customFormat="1" ht="15.75">
      <c r="A23" s="61"/>
      <c r="B23" s="62" t="s">
        <v>10</v>
      </c>
      <c r="C23" s="19">
        <v>70000</v>
      </c>
      <c r="D23" s="63">
        <v>68846</v>
      </c>
      <c r="E23" s="19">
        <f>C23-D23</f>
        <v>1154</v>
      </c>
      <c r="F23" s="25">
        <f t="shared" si="0"/>
        <v>1.6762048630276212</v>
      </c>
    </row>
    <row r="24" spans="1:6" s="60" customFormat="1" ht="15.75">
      <c r="A24" s="61"/>
      <c r="B24" s="62" t="s">
        <v>21</v>
      </c>
      <c r="C24" s="19">
        <v>5600</v>
      </c>
      <c r="D24" s="63">
        <v>5492</v>
      </c>
      <c r="E24" s="19">
        <f>C24-D24</f>
        <v>108</v>
      </c>
      <c r="F24" s="25">
        <f t="shared" si="0"/>
        <v>1.9664967225054681</v>
      </c>
    </row>
    <row r="25" spans="1:6" s="60" customFormat="1" ht="15.75">
      <c r="A25" s="61"/>
      <c r="B25" s="62" t="s">
        <v>11</v>
      </c>
      <c r="C25" s="19">
        <v>5500</v>
      </c>
      <c r="D25" s="63">
        <v>5481</v>
      </c>
      <c r="E25" s="19">
        <f>C25-D25</f>
        <v>19</v>
      </c>
      <c r="F25" s="25">
        <f t="shared" si="0"/>
        <v>0.34665207079000027</v>
      </c>
    </row>
    <row r="26" spans="1:6" s="67" customFormat="1" ht="15.75">
      <c r="A26" s="64">
        <v>460</v>
      </c>
      <c r="B26" s="65" t="s">
        <v>25</v>
      </c>
      <c r="C26" s="33">
        <f>SUM(C22:C25)</f>
        <v>471100</v>
      </c>
      <c r="D26" s="66">
        <f>SUM(D22:D25)</f>
        <v>461068</v>
      </c>
      <c r="E26" s="33">
        <f>SUM(E22:E25)</f>
        <v>10032</v>
      </c>
      <c r="F26" s="25">
        <f t="shared" si="0"/>
        <v>2.175817883696112</v>
      </c>
    </row>
    <row r="27" spans="1:6" s="60" customFormat="1" ht="15.75">
      <c r="A27" s="61"/>
      <c r="B27" s="62" t="s">
        <v>17</v>
      </c>
      <c r="C27" s="19">
        <v>30000</v>
      </c>
      <c r="D27" s="63">
        <v>28497</v>
      </c>
      <c r="E27" s="19">
        <f aca="true" t="shared" si="1" ref="E27:E35">C27-D27</f>
        <v>1503</v>
      </c>
      <c r="F27" s="25">
        <f t="shared" si="0"/>
        <v>5.274239393620377</v>
      </c>
    </row>
    <row r="28" spans="1:6" s="60" customFormat="1" ht="15.75">
      <c r="A28" s="61"/>
      <c r="B28" s="62" t="s">
        <v>18</v>
      </c>
      <c r="C28" s="19">
        <v>25000</v>
      </c>
      <c r="D28" s="63">
        <f>34776-10691</f>
        <v>24085</v>
      </c>
      <c r="E28" s="19">
        <f t="shared" si="1"/>
        <v>915</v>
      </c>
      <c r="F28" s="25">
        <f t="shared" si="0"/>
        <v>3.7990450487855583</v>
      </c>
    </row>
    <row r="29" spans="1:6" s="60" customFormat="1" ht="15.75">
      <c r="A29" s="61"/>
      <c r="B29" s="62" t="s">
        <v>12</v>
      </c>
      <c r="C29" s="19">
        <v>5500</v>
      </c>
      <c r="D29" s="63">
        <v>14526</v>
      </c>
      <c r="E29" s="19">
        <f t="shared" si="1"/>
        <v>-9026</v>
      </c>
      <c r="F29" s="25">
        <f t="shared" si="0"/>
        <v>-62.13685804763872</v>
      </c>
    </row>
    <row r="30" spans="1:6" s="60" customFormat="1" ht="15.75">
      <c r="A30" s="61"/>
      <c r="B30" s="62" t="s">
        <v>13</v>
      </c>
      <c r="C30" s="19">
        <v>48000</v>
      </c>
      <c r="D30" s="63">
        <v>48414</v>
      </c>
      <c r="E30" s="19">
        <f t="shared" si="1"/>
        <v>-414</v>
      </c>
      <c r="F30" s="25">
        <f t="shared" si="0"/>
        <v>-0.8551245507497782</v>
      </c>
    </row>
    <row r="31" spans="1:6" s="60" customFormat="1" ht="15.75">
      <c r="A31" s="61"/>
      <c r="B31" s="62" t="s">
        <v>16</v>
      </c>
      <c r="C31" s="19">
        <v>8000</v>
      </c>
      <c r="D31" s="63">
        <v>7793</v>
      </c>
      <c r="E31" s="19">
        <f t="shared" si="1"/>
        <v>207</v>
      </c>
      <c r="F31" s="25">
        <f t="shared" si="0"/>
        <v>2.6562299499550903</v>
      </c>
    </row>
    <row r="32" spans="1:6" s="60" customFormat="1" ht="15.75">
      <c r="A32" s="61"/>
      <c r="B32" s="62" t="s">
        <v>15</v>
      </c>
      <c r="C32" s="19">
        <v>5500</v>
      </c>
      <c r="D32" s="63">
        <v>5411</v>
      </c>
      <c r="E32" s="19">
        <f t="shared" si="1"/>
        <v>89</v>
      </c>
      <c r="F32" s="25">
        <f t="shared" si="0"/>
        <v>1.6447976344483521</v>
      </c>
    </row>
    <row r="33" spans="1:6" s="60" customFormat="1" ht="15.75">
      <c r="A33" s="61"/>
      <c r="B33" s="62" t="s">
        <v>4</v>
      </c>
      <c r="C33" s="19">
        <v>4000</v>
      </c>
      <c r="D33" s="63">
        <v>2974</v>
      </c>
      <c r="E33" s="19">
        <f t="shared" si="1"/>
        <v>1026</v>
      </c>
      <c r="F33" s="25">
        <f t="shared" si="0"/>
        <v>34.498991257565564</v>
      </c>
    </row>
    <row r="34" spans="1:6" s="60" customFormat="1" ht="15.75">
      <c r="A34" s="61"/>
      <c r="B34" s="68" t="s">
        <v>35</v>
      </c>
      <c r="C34" s="19">
        <v>98000</v>
      </c>
      <c r="D34" s="63">
        <v>95329</v>
      </c>
      <c r="E34" s="19">
        <f t="shared" si="1"/>
        <v>2671</v>
      </c>
      <c r="F34" s="25">
        <f t="shared" si="0"/>
        <v>2.8018756097305157</v>
      </c>
    </row>
    <row r="35" spans="1:6" s="60" customFormat="1" ht="15.75">
      <c r="A35" s="61"/>
      <c r="B35" s="62" t="s">
        <v>14</v>
      </c>
      <c r="C35" s="94">
        <v>165000</v>
      </c>
      <c r="D35" s="63">
        <f>201818-4981</f>
        <v>196837</v>
      </c>
      <c r="E35" s="19">
        <f t="shared" si="1"/>
        <v>-31837</v>
      </c>
      <c r="F35" s="25">
        <f t="shared" si="0"/>
        <v>-16.174296499133803</v>
      </c>
    </row>
    <row r="36" spans="1:6" s="67" customFormat="1" ht="15.75">
      <c r="A36" s="64">
        <v>461</v>
      </c>
      <c r="B36" s="65" t="s">
        <v>24</v>
      </c>
      <c r="C36" s="33">
        <f>SUM(C27:C35)</f>
        <v>389000</v>
      </c>
      <c r="D36" s="66">
        <f>SUM(D27:D35)</f>
        <v>423866</v>
      </c>
      <c r="E36" s="33">
        <f>SUM(E27:E35)</f>
        <v>-34866</v>
      </c>
      <c r="F36" s="31">
        <f t="shared" si="0"/>
        <v>-8.225712843209877</v>
      </c>
    </row>
    <row r="37" spans="1:6" s="67" customFormat="1" ht="15.75">
      <c r="A37" s="64">
        <v>462</v>
      </c>
      <c r="B37" s="65" t="s">
        <v>6</v>
      </c>
      <c r="C37" s="33">
        <v>200000</v>
      </c>
      <c r="D37" s="66">
        <f>247398-67700</f>
        <v>179698</v>
      </c>
      <c r="E37" s="33">
        <f aca="true" t="shared" si="2" ref="E37:E50">C37-D37</f>
        <v>20302</v>
      </c>
      <c r="F37" s="31">
        <f t="shared" si="0"/>
        <v>11.2978441607586</v>
      </c>
    </row>
    <row r="38" spans="1:6" s="67" customFormat="1" ht="15.75">
      <c r="A38" s="64">
        <v>463</v>
      </c>
      <c r="B38" s="65" t="s">
        <v>7</v>
      </c>
      <c r="C38" s="69">
        <v>0</v>
      </c>
      <c r="D38" s="66">
        <v>0</v>
      </c>
      <c r="E38" s="33">
        <f t="shared" si="2"/>
        <v>0</v>
      </c>
      <c r="F38" s="25">
        <v>0</v>
      </c>
    </row>
    <row r="39" spans="1:6" s="60" customFormat="1" ht="15.75">
      <c r="A39" s="61"/>
      <c r="B39" s="62" t="s">
        <v>19</v>
      </c>
      <c r="C39" s="19">
        <v>71000</v>
      </c>
      <c r="D39" s="63">
        <v>69827</v>
      </c>
      <c r="E39" s="19">
        <f t="shared" si="2"/>
        <v>1173</v>
      </c>
      <c r="F39" s="25">
        <f aca="true" t="shared" si="3" ref="F39:F50">C39*100/D39-100</f>
        <v>1.679865954430241</v>
      </c>
    </row>
    <row r="40" spans="1:6" s="60" customFormat="1" ht="15.75">
      <c r="A40" s="61"/>
      <c r="B40" s="62" t="s">
        <v>32</v>
      </c>
      <c r="C40" s="19">
        <v>62000</v>
      </c>
      <c r="D40" s="63">
        <v>59029</v>
      </c>
      <c r="E40" s="19">
        <f t="shared" si="2"/>
        <v>2971</v>
      </c>
      <c r="F40" s="25">
        <f t="shared" si="3"/>
        <v>5.033119314235378</v>
      </c>
    </row>
    <row r="41" spans="1:6" s="60" customFormat="1" ht="15.75">
      <c r="A41" s="61"/>
      <c r="B41" s="62" t="s">
        <v>20</v>
      </c>
      <c r="C41" s="19">
        <v>282000</v>
      </c>
      <c r="D41" s="63">
        <v>270095</v>
      </c>
      <c r="E41" s="19">
        <f t="shared" si="2"/>
        <v>11905</v>
      </c>
      <c r="F41" s="25">
        <f t="shared" si="3"/>
        <v>4.407708398896688</v>
      </c>
    </row>
    <row r="42" spans="1:6" s="60" customFormat="1" ht="15.75">
      <c r="A42" s="61"/>
      <c r="B42" s="62" t="s">
        <v>39</v>
      </c>
      <c r="C42" s="19">
        <v>1740000</v>
      </c>
      <c r="D42" s="63">
        <v>1669996</v>
      </c>
      <c r="E42" s="19">
        <f t="shared" si="2"/>
        <v>70004</v>
      </c>
      <c r="F42" s="25">
        <f t="shared" si="3"/>
        <v>4.191866327823533</v>
      </c>
    </row>
    <row r="43" spans="1:6" s="60" customFormat="1" ht="15.75">
      <c r="A43" s="61"/>
      <c r="B43" s="62" t="s">
        <v>8</v>
      </c>
      <c r="C43" s="19">
        <v>91000</v>
      </c>
      <c r="D43" s="63">
        <v>89393</v>
      </c>
      <c r="E43" s="19">
        <f t="shared" si="2"/>
        <v>1607</v>
      </c>
      <c r="F43" s="25">
        <f t="shared" si="3"/>
        <v>1.7976799078227543</v>
      </c>
    </row>
    <row r="44" spans="1:6" s="67" customFormat="1" ht="15.75">
      <c r="A44" s="64">
        <v>464</v>
      </c>
      <c r="B44" s="65" t="s">
        <v>23</v>
      </c>
      <c r="C44" s="33">
        <f>SUM(C39:C43)</f>
        <v>2246000</v>
      </c>
      <c r="D44" s="66">
        <f>SUM(D39:D43)</f>
        <v>2158340</v>
      </c>
      <c r="E44" s="33">
        <f t="shared" si="2"/>
        <v>87660</v>
      </c>
      <c r="F44" s="31">
        <f t="shared" si="3"/>
        <v>4.061454636433552</v>
      </c>
    </row>
    <row r="45" spans="1:6" s="67" customFormat="1" ht="15.75">
      <c r="A45" s="64">
        <v>465</v>
      </c>
      <c r="B45" s="65" t="s">
        <v>22</v>
      </c>
      <c r="C45" s="33">
        <v>6400</v>
      </c>
      <c r="D45" s="66">
        <v>6334</v>
      </c>
      <c r="E45" s="33">
        <f t="shared" si="2"/>
        <v>66</v>
      </c>
      <c r="F45" s="31">
        <f t="shared" si="3"/>
        <v>1.0419955794126992</v>
      </c>
    </row>
    <row r="46" spans="1:6" s="67" customFormat="1" ht="15.75">
      <c r="A46" s="64">
        <v>467</v>
      </c>
      <c r="B46" s="65" t="s">
        <v>36</v>
      </c>
      <c r="C46" s="33">
        <v>0</v>
      </c>
      <c r="D46" s="66">
        <v>0</v>
      </c>
      <c r="E46" s="33">
        <f t="shared" si="2"/>
        <v>0</v>
      </c>
      <c r="F46" s="31">
        <v>0</v>
      </c>
    </row>
    <row r="47" spans="1:6" s="67" customFormat="1" ht="15.75">
      <c r="A47" s="64">
        <v>468</v>
      </c>
      <c r="B47" s="65" t="s">
        <v>50</v>
      </c>
      <c r="C47" s="33">
        <v>100</v>
      </c>
      <c r="D47" s="66">
        <v>5681</v>
      </c>
      <c r="E47" s="33">
        <f t="shared" si="2"/>
        <v>-5581</v>
      </c>
      <c r="F47" s="31">
        <f t="shared" si="3"/>
        <v>-98.23974652349938</v>
      </c>
    </row>
    <row r="48" spans="1:6" s="67" customFormat="1" ht="15.75">
      <c r="A48" s="70">
        <v>469</v>
      </c>
      <c r="B48" s="71" t="s">
        <v>38</v>
      </c>
      <c r="C48" s="38">
        <v>100</v>
      </c>
      <c r="D48" s="72">
        <v>62</v>
      </c>
      <c r="E48" s="73">
        <f t="shared" si="2"/>
        <v>38</v>
      </c>
      <c r="F48" s="31">
        <f t="shared" si="3"/>
        <v>61.29032258064515</v>
      </c>
    </row>
    <row r="49" spans="1:6" s="78" customFormat="1" ht="24" customHeight="1">
      <c r="A49" s="74"/>
      <c r="B49" s="75" t="s">
        <v>30</v>
      </c>
      <c r="C49" s="76">
        <f>C26+C36+C37+C38+C44+C45+C46+C47+C48</f>
        <v>3312700</v>
      </c>
      <c r="D49" s="76">
        <f>D26+D36+D37+D38+D44+D45+D46+D47+D48</f>
        <v>3235049</v>
      </c>
      <c r="E49" s="77">
        <f t="shared" si="2"/>
        <v>77651</v>
      </c>
      <c r="F49" s="91">
        <f t="shared" si="3"/>
        <v>2.4003036739165253</v>
      </c>
    </row>
    <row r="50" spans="1:6" s="78" customFormat="1" ht="39" customHeight="1">
      <c r="A50" s="74"/>
      <c r="B50" s="79" t="s">
        <v>33</v>
      </c>
      <c r="C50" s="77">
        <f>C15-C49</f>
        <v>3300</v>
      </c>
      <c r="D50" s="80">
        <f>D15-D49</f>
        <v>864</v>
      </c>
      <c r="E50" s="77">
        <f t="shared" si="2"/>
        <v>2436</v>
      </c>
      <c r="F50" s="91">
        <f t="shared" si="3"/>
        <v>281.94444444444446</v>
      </c>
    </row>
    <row r="51" spans="2:6" s="60" customFormat="1" ht="15.75">
      <c r="B51" s="81"/>
      <c r="C51" s="82"/>
      <c r="D51" s="82"/>
      <c r="E51" s="83"/>
      <c r="F51" s="84"/>
    </row>
    <row r="52" spans="2:6" s="60" customFormat="1" ht="15.75">
      <c r="B52" s="85"/>
      <c r="C52" s="83"/>
      <c r="D52" s="83"/>
      <c r="E52" s="83"/>
      <c r="F52" s="84"/>
    </row>
    <row r="53" spans="2:6" s="60" customFormat="1" ht="15.75">
      <c r="B53" s="85"/>
      <c r="C53" s="83"/>
      <c r="D53" s="83"/>
      <c r="E53" s="83"/>
      <c r="F53" s="84"/>
    </row>
    <row r="54" spans="2:6" s="45" customFormat="1" ht="15.75">
      <c r="B54" s="85"/>
      <c r="C54" s="83"/>
      <c r="D54" s="83"/>
      <c r="E54" s="83"/>
      <c r="F54" s="84"/>
    </row>
    <row r="55" spans="2:6" s="45" customFormat="1" ht="15.75">
      <c r="B55" s="85"/>
      <c r="C55" s="83"/>
      <c r="D55" s="83"/>
      <c r="E55" s="86"/>
      <c r="F55" s="73"/>
    </row>
    <row r="56" spans="2:6" s="45" customFormat="1" ht="15.75">
      <c r="B56" s="85"/>
      <c r="C56" s="83"/>
      <c r="D56" s="83"/>
      <c r="E56" s="83"/>
      <c r="F56" s="87"/>
    </row>
    <row r="57" spans="2:6" s="45" customFormat="1" ht="15.75">
      <c r="B57" s="85"/>
      <c r="C57" s="83"/>
      <c r="D57" s="83"/>
      <c r="E57" s="83"/>
      <c r="F57" s="87"/>
    </row>
    <row r="58" spans="2:6" s="45" customFormat="1" ht="15.75">
      <c r="B58" s="85"/>
      <c r="C58" s="83"/>
      <c r="D58" s="83"/>
      <c r="E58" s="83"/>
      <c r="F58" s="87"/>
    </row>
    <row r="59" spans="2:6" s="45" customFormat="1" ht="15.75">
      <c r="B59" s="85"/>
      <c r="C59" s="83"/>
      <c r="D59" s="83"/>
      <c r="E59" s="83"/>
      <c r="F59" s="83"/>
    </row>
    <row r="60" spans="2:6" s="45" customFormat="1" ht="15.75">
      <c r="B60" s="85"/>
      <c r="C60" s="83"/>
      <c r="D60" s="83"/>
      <c r="E60" s="83"/>
      <c r="F60" s="83"/>
    </row>
    <row r="61" spans="2:6" s="45" customFormat="1" ht="15.75">
      <c r="B61" s="85"/>
      <c r="C61" s="83"/>
      <c r="D61" s="83"/>
      <c r="E61" s="83"/>
      <c r="F61" s="83"/>
    </row>
    <row r="62" spans="2:6" s="45" customFormat="1" ht="15.75">
      <c r="B62" s="85"/>
      <c r="C62" s="83"/>
      <c r="D62" s="83"/>
      <c r="E62" s="83"/>
      <c r="F62" s="83"/>
    </row>
    <row r="63" spans="2:6" s="45" customFormat="1" ht="15.75">
      <c r="B63" s="85"/>
      <c r="C63" s="83"/>
      <c r="D63" s="83"/>
      <c r="E63" s="83"/>
      <c r="F63" s="83"/>
    </row>
    <row r="64" spans="2:6" s="45" customFormat="1" ht="15.75">
      <c r="B64" s="85"/>
      <c r="C64" s="83"/>
      <c r="D64" s="83"/>
      <c r="E64" s="83"/>
      <c r="F64" s="83"/>
    </row>
    <row r="65" spans="2:6" s="45" customFormat="1" ht="15.75">
      <c r="B65" s="85"/>
      <c r="C65" s="83"/>
      <c r="D65" s="83"/>
      <c r="E65" s="83"/>
      <c r="F65" s="83"/>
    </row>
    <row r="66" spans="3:6" ht="15.75">
      <c r="C66" s="89"/>
      <c r="D66" s="89"/>
      <c r="E66" s="89"/>
      <c r="F66" s="89"/>
    </row>
    <row r="67" spans="3:6" ht="15.75">
      <c r="C67" s="89"/>
      <c r="D67" s="89"/>
      <c r="E67" s="89"/>
      <c r="F67" s="89"/>
    </row>
    <row r="68" spans="3:6" ht="15.75">
      <c r="C68" s="89"/>
      <c r="D68" s="89"/>
      <c r="E68" s="89"/>
      <c r="F68" s="89"/>
    </row>
    <row r="69" spans="3:6" ht="15.75">
      <c r="C69" s="89"/>
      <c r="D69" s="89"/>
      <c r="E69" s="89"/>
      <c r="F69" s="89"/>
    </row>
    <row r="70" spans="3:6" ht="15.75">
      <c r="C70" s="89"/>
      <c r="D70" s="89"/>
      <c r="E70" s="89"/>
      <c r="F70" s="89"/>
    </row>
    <row r="71" spans="3:6" ht="15.75">
      <c r="C71" s="89"/>
      <c r="D71" s="89"/>
      <c r="E71" s="89"/>
      <c r="F71" s="89"/>
    </row>
    <row r="72" spans="3:6" ht="15.75">
      <c r="C72" s="89"/>
      <c r="D72" s="89"/>
      <c r="E72" s="89"/>
      <c r="F72" s="89"/>
    </row>
    <row r="73" spans="3:6" ht="15.75">
      <c r="C73" s="89"/>
      <c r="D73" s="89"/>
      <c r="E73" s="89"/>
      <c r="F73" s="89"/>
    </row>
    <row r="74" spans="3:6" ht="15.75">
      <c r="C74" s="89"/>
      <c r="D74" s="89"/>
      <c r="E74" s="89"/>
      <c r="F74" s="89"/>
    </row>
    <row r="75" spans="3:6" ht="15.75">
      <c r="C75" s="89"/>
      <c r="D75" s="89"/>
      <c r="E75" s="89"/>
      <c r="F75" s="89"/>
    </row>
    <row r="76" spans="3:6" ht="15.75">
      <c r="C76" s="89"/>
      <c r="D76" s="89"/>
      <c r="E76" s="89"/>
      <c r="F76" s="89"/>
    </row>
    <row r="77" spans="3:6" ht="15.75">
      <c r="C77" s="89"/>
      <c r="D77" s="89"/>
      <c r="E77" s="89"/>
      <c r="F77" s="89"/>
    </row>
    <row r="78" spans="3:6" ht="15.75">
      <c r="C78" s="89"/>
      <c r="D78" s="89"/>
      <c r="E78" s="89"/>
      <c r="F78" s="89"/>
    </row>
    <row r="79" spans="3:6" ht="15.75">
      <c r="C79" s="89"/>
      <c r="D79" s="89"/>
      <c r="E79" s="89"/>
      <c r="F79" s="89"/>
    </row>
    <row r="80" spans="3:6" ht="15.75">
      <c r="C80" s="89"/>
      <c r="D80" s="89"/>
      <c r="E80" s="89"/>
      <c r="F80" s="89"/>
    </row>
    <row r="81" spans="3:6" ht="15.75">
      <c r="C81" s="89"/>
      <c r="D81" s="89"/>
      <c r="E81" s="89"/>
      <c r="F81" s="89"/>
    </row>
    <row r="82" spans="3:6" ht="15.75">
      <c r="C82" s="89"/>
      <c r="D82" s="89"/>
      <c r="E82" s="89"/>
      <c r="F82" s="89"/>
    </row>
  </sheetData>
  <mergeCells count="4">
    <mergeCell ref="B1:F1"/>
    <mergeCell ref="C3:D3"/>
    <mergeCell ref="B3:B6"/>
    <mergeCell ref="A3:A6"/>
  </mergeCells>
  <printOptions horizontalCentered="1" verticalCentered="1"/>
  <pageMargins left="0.36" right="0.1968503937007874" top="0.1968503937007874" bottom="0.1968503937007874" header="0" footer="0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Aptiva Customer</dc:creator>
  <cp:keywords/>
  <dc:description/>
  <cp:lastModifiedBy>mirandap</cp:lastModifiedBy>
  <cp:lastPrinted>2012-03-12T06:45:56Z</cp:lastPrinted>
  <dcterms:created xsi:type="dcterms:W3CDTF">1999-10-12T09:18:46Z</dcterms:created>
  <dcterms:modified xsi:type="dcterms:W3CDTF">2012-03-12T06:46:12Z</dcterms:modified>
  <cp:category/>
  <cp:version/>
  <cp:contentType/>
  <cp:contentStatus/>
</cp:coreProperties>
</file>