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mestnaobcinang-my.sharepoint.com/personal/marjan_jug_nova-gorica_si/Documents/Documents/TEKSTI/KONCESIJE/letni programi koncesij 2024/"/>
    </mc:Choice>
  </mc:AlternateContent>
  <xr:revisionPtr revIDLastSave="93" documentId="8_{AA05124A-5082-4719-98F4-740333BC0A85}" xr6:coauthVersionLast="47" xr6:coauthVersionMax="47" xr10:uidLastSave="{F0CD8874-1906-49CB-ADC2-9DF9487E3B84}"/>
  <bookViews>
    <workbookView xWindow="-120" yWindow="-120" windowWidth="29040" windowHeight="17640" xr2:uid="{00000000-000D-0000-FFFF-FFFF00000000}"/>
  </bookViews>
  <sheets>
    <sheet name="Nasl. st." sheetId="10" r:id="rId1"/>
    <sheet name="Uvod" sheetId="2" r:id="rId2"/>
    <sheet name="Zbirnik" sheetId="1" r:id="rId3"/>
    <sheet name="POMETANJE JP" sheetId="3" r:id="rId4"/>
    <sheet name="NAVLAKA IN KOŠI" sheetId="4" r:id="rId5"/>
    <sheet name="ZELENE POVRŠINE" sheetId="6" r:id="rId6"/>
    <sheet name="OSKRBA VRTNIC" sheetId="5" r:id="rId7"/>
    <sheet name="OSTALA DELA" sheetId="7" r:id="rId8"/>
    <sheet name="OBRAČUN NOVEMBER 2023" sheetId="9" r:id="rId9"/>
    <sheet name="OBRAČUN DECEMBER 2023" sheetId="8"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 l="1"/>
  <c r="G49" i="4"/>
  <c r="I49" i="4" s="1"/>
  <c r="G48" i="4"/>
  <c r="I48" i="4" s="1"/>
  <c r="E24" i="9"/>
  <c r="F24" i="9" s="1"/>
  <c r="E23" i="9"/>
  <c r="F23" i="9" s="1"/>
  <c r="G23" i="9" s="1"/>
  <c r="E22" i="9"/>
  <c r="E21" i="9"/>
  <c r="F21" i="9" s="1"/>
  <c r="E19" i="9"/>
  <c r="F19" i="9" s="1"/>
  <c r="G19" i="9" s="1"/>
  <c r="E18" i="9"/>
  <c r="F18" i="9" s="1"/>
  <c r="G18" i="9" s="1"/>
  <c r="E17" i="9"/>
  <c r="E15" i="9"/>
  <c r="E14" i="9"/>
  <c r="F14" i="9" s="1"/>
  <c r="G14" i="9" s="1"/>
  <c r="E13" i="9"/>
  <c r="F13" i="9" s="1"/>
  <c r="G13" i="9" s="1"/>
  <c r="E12" i="9"/>
  <c r="F12" i="9" s="1"/>
  <c r="G12" i="9" s="1"/>
  <c r="E11" i="9"/>
  <c r="E10" i="9"/>
  <c r="F10" i="9" s="1"/>
  <c r="E9" i="9"/>
  <c r="F9" i="9" s="1"/>
  <c r="G9" i="9" s="1"/>
  <c r="E7" i="9"/>
  <c r="E6" i="9"/>
  <c r="E5" i="9"/>
  <c r="F5" i="9" s="1"/>
  <c r="E24" i="8"/>
  <c r="E23" i="8"/>
  <c r="E22" i="8"/>
  <c r="F22" i="8" s="1"/>
  <c r="G22" i="8" s="1"/>
  <c r="E21" i="8"/>
  <c r="E19" i="8"/>
  <c r="F18" i="8"/>
  <c r="G18" i="8" s="1"/>
  <c r="E18" i="8"/>
  <c r="E17" i="8"/>
  <c r="E15" i="8"/>
  <c r="E14" i="8"/>
  <c r="E13" i="8"/>
  <c r="F13" i="8" s="1"/>
  <c r="G13" i="8" s="1"/>
  <c r="E12" i="8"/>
  <c r="F12" i="8" s="1"/>
  <c r="G12" i="8" s="1"/>
  <c r="E11" i="8"/>
  <c r="E10" i="8"/>
  <c r="E9" i="8"/>
  <c r="E7" i="8"/>
  <c r="F7" i="8" s="1"/>
  <c r="G7" i="8" s="1"/>
  <c r="E6" i="8"/>
  <c r="E5" i="8"/>
  <c r="E16" i="7"/>
  <c r="E15" i="7"/>
  <c r="E14" i="7"/>
  <c r="E13" i="7"/>
  <c r="E12" i="7"/>
  <c r="E11" i="7"/>
  <c r="E10" i="7"/>
  <c r="E9" i="7"/>
  <c r="E7" i="7"/>
  <c r="E8" i="7"/>
  <c r="E25" i="9" l="1"/>
  <c r="E25" i="8"/>
  <c r="G21" i="9"/>
  <c r="I21" i="9" s="1"/>
  <c r="J21" i="9" s="1"/>
  <c r="I18" i="9"/>
  <c r="J18" i="9" s="1"/>
  <c r="I19" i="9"/>
  <c r="J19" i="9" s="1"/>
  <c r="I9" i="9"/>
  <c r="J9" i="9" s="1"/>
  <c r="I12" i="9"/>
  <c r="J12" i="9" s="1"/>
  <c r="I13" i="9"/>
  <c r="J13" i="9" s="1"/>
  <c r="I23" i="9"/>
  <c r="J23" i="9" s="1"/>
  <c r="I14" i="9"/>
  <c r="J14" i="9" s="1"/>
  <c r="F6" i="9"/>
  <c r="G6" i="9" s="1"/>
  <c r="G10" i="9"/>
  <c r="F15" i="9"/>
  <c r="G15" i="9" s="1"/>
  <c r="G24" i="9"/>
  <c r="F7" i="9"/>
  <c r="G7" i="9" s="1"/>
  <c r="F22" i="9"/>
  <c r="G22" i="9" s="1"/>
  <c r="G5" i="9"/>
  <c r="F11" i="9"/>
  <c r="G11" i="9" s="1"/>
  <c r="F17" i="9"/>
  <c r="G17" i="9" s="1"/>
  <c r="I13" i="8"/>
  <c r="J13" i="8" s="1"/>
  <c r="I18" i="8"/>
  <c r="J18" i="8" s="1"/>
  <c r="I7" i="8"/>
  <c r="J7" i="8" s="1"/>
  <c r="G9" i="8"/>
  <c r="J22" i="8"/>
  <c r="I22" i="8"/>
  <c r="G11" i="8"/>
  <c r="I12" i="8"/>
  <c r="J12" i="8" s="1"/>
  <c r="F5" i="8"/>
  <c r="F19" i="8"/>
  <c r="G19" i="8" s="1"/>
  <c r="F11" i="8"/>
  <c r="F17" i="8"/>
  <c r="G17" i="8" s="1"/>
  <c r="F9" i="8"/>
  <c r="F23" i="8"/>
  <c r="G23" i="8" s="1"/>
  <c r="F14" i="8"/>
  <c r="G14" i="8" s="1"/>
  <c r="F6" i="8"/>
  <c r="G6" i="8" s="1"/>
  <c r="F21" i="8"/>
  <c r="G21" i="8" s="1"/>
  <c r="F10" i="8"/>
  <c r="G10" i="8" s="1"/>
  <c r="F24" i="8"/>
  <c r="G24" i="8" s="1"/>
  <c r="F15" i="8"/>
  <c r="G15" i="8" s="1"/>
  <c r="E17" i="7"/>
  <c r="E148" i="4"/>
  <c r="E149" i="4"/>
  <c r="E150" i="4"/>
  <c r="E151" i="4"/>
  <c r="E152" i="4"/>
  <c r="E153" i="4"/>
  <c r="E154" i="4"/>
  <c r="E155" i="4"/>
  <c r="E156" i="4"/>
  <c r="E157" i="4"/>
  <c r="E158" i="4"/>
  <c r="E159" i="4"/>
  <c r="E160" i="4"/>
  <c r="E161" i="4"/>
  <c r="E162" i="4"/>
  <c r="E163" i="4"/>
  <c r="E164" i="4"/>
  <c r="E165" i="4"/>
  <c r="E166" i="4"/>
  <c r="E128" i="4"/>
  <c r="E129" i="4"/>
  <c r="E130" i="4"/>
  <c r="E131" i="4"/>
  <c r="E132" i="4"/>
  <c r="E133" i="4"/>
  <c r="E134" i="4"/>
  <c r="E135" i="4"/>
  <c r="E136" i="4"/>
  <c r="E137" i="4"/>
  <c r="E138" i="4"/>
  <c r="E139" i="4"/>
  <c r="E140" i="4"/>
  <c r="E141" i="4"/>
  <c r="E142" i="4"/>
  <c r="E143" i="4"/>
  <c r="E144" i="4"/>
  <c r="E145" i="4"/>
  <c r="E146" i="4"/>
  <c r="E147" i="4"/>
  <c r="E114" i="4"/>
  <c r="E115" i="4"/>
  <c r="E116" i="4"/>
  <c r="E117" i="4"/>
  <c r="E118" i="4"/>
  <c r="E119" i="4"/>
  <c r="E120" i="4"/>
  <c r="E121" i="4"/>
  <c r="E122" i="4"/>
  <c r="E123" i="4"/>
  <c r="E124" i="4"/>
  <c r="E125" i="4"/>
  <c r="E126" i="4"/>
  <c r="E127" i="4"/>
  <c r="E104" i="4"/>
  <c r="E105" i="4"/>
  <c r="E106" i="4"/>
  <c r="E107" i="4"/>
  <c r="E108" i="4"/>
  <c r="E109" i="4"/>
  <c r="E110" i="4"/>
  <c r="E111" i="4"/>
  <c r="E112" i="4"/>
  <c r="E113" i="4"/>
  <c r="E102" i="4"/>
  <c r="E103" i="4"/>
  <c r="E101" i="4"/>
  <c r="E94" i="4"/>
  <c r="E96" i="4"/>
  <c r="E98" i="4"/>
  <c r="E100" i="4"/>
  <c r="E90" i="4"/>
  <c r="E92" i="4"/>
  <c r="E88" i="4"/>
  <c r="E86" i="4"/>
  <c r="E11" i="4"/>
  <c r="E15" i="4"/>
  <c r="E6" i="4"/>
  <c r="E7" i="3"/>
  <c r="F25" i="8" l="1"/>
  <c r="I7" i="9"/>
  <c r="J7" i="9" s="1"/>
  <c r="I15" i="9"/>
  <c r="J15" i="9" s="1"/>
  <c r="I22" i="9"/>
  <c r="J22" i="9" s="1"/>
  <c r="I6" i="9"/>
  <c r="J6" i="9" s="1"/>
  <c r="F25" i="9"/>
  <c r="I24" i="9"/>
  <c r="J24" i="9" s="1"/>
  <c r="I17" i="9"/>
  <c r="J17" i="9" s="1"/>
  <c r="I11" i="9"/>
  <c r="J11" i="9" s="1"/>
  <c r="I10" i="9"/>
  <c r="J10" i="9" s="1"/>
  <c r="G25" i="9"/>
  <c r="E30" i="1" s="1"/>
  <c r="I5" i="9"/>
  <c r="I21" i="8"/>
  <c r="J21" i="8" s="1"/>
  <c r="I6" i="8"/>
  <c r="J6" i="8" s="1"/>
  <c r="I23" i="8"/>
  <c r="J23" i="8" s="1"/>
  <c r="I17" i="8"/>
  <c r="J17" i="8" s="1"/>
  <c r="I15" i="8"/>
  <c r="J15" i="8" s="1"/>
  <c r="I10" i="8"/>
  <c r="J10" i="8" s="1"/>
  <c r="G5" i="8"/>
  <c r="I9" i="8"/>
  <c r="J9" i="8" s="1"/>
  <c r="I14" i="8"/>
  <c r="J14" i="8" s="1"/>
  <c r="I19" i="8"/>
  <c r="J19" i="8" s="1"/>
  <c r="I11" i="8"/>
  <c r="J11" i="8" s="1"/>
  <c r="I24" i="8"/>
  <c r="J24" i="8" s="1"/>
  <c r="I25" i="9" l="1"/>
  <c r="J5" i="9"/>
  <c r="J25" i="9" s="1"/>
  <c r="G30" i="1" s="1"/>
  <c r="G25" i="8"/>
  <c r="E31" i="1" s="1"/>
  <c r="E32" i="1" s="1"/>
  <c r="I5" i="8"/>
  <c r="I25" i="8" s="1"/>
  <c r="F128" i="6"/>
  <c r="I128" i="6" s="1"/>
  <c r="F127" i="6"/>
  <c r="I127" i="6" s="1"/>
  <c r="F126" i="6"/>
  <c r="I126" i="6" s="1"/>
  <c r="F125" i="6"/>
  <c r="I125" i="6" s="1"/>
  <c r="F124" i="6"/>
  <c r="I124" i="6" s="1"/>
  <c r="F123" i="6"/>
  <c r="I123" i="6" s="1"/>
  <c r="F122" i="6"/>
  <c r="I122" i="6" s="1"/>
  <c r="F121" i="6"/>
  <c r="F120" i="6"/>
  <c r="I120" i="6" s="1"/>
  <c r="F119" i="6"/>
  <c r="I119" i="6" s="1"/>
  <c r="D115" i="6"/>
  <c r="F113" i="6"/>
  <c r="I113" i="6" s="1"/>
  <c r="F112" i="6"/>
  <c r="I112" i="6" s="1"/>
  <c r="F111" i="6"/>
  <c r="I111" i="6" s="1"/>
  <c r="F110" i="6"/>
  <c r="I110" i="6" s="1"/>
  <c r="F109" i="6"/>
  <c r="I109" i="6" s="1"/>
  <c r="F108" i="6"/>
  <c r="I108" i="6" s="1"/>
  <c r="F107" i="6"/>
  <c r="I107" i="6" s="1"/>
  <c r="F106" i="6"/>
  <c r="I106" i="6" s="1"/>
  <c r="F105" i="6"/>
  <c r="I105" i="6" s="1"/>
  <c r="F104" i="6"/>
  <c r="I104" i="6" s="1"/>
  <c r="F103" i="6"/>
  <c r="I103" i="6" s="1"/>
  <c r="F102" i="6"/>
  <c r="I102" i="6" s="1"/>
  <c r="F101" i="6"/>
  <c r="I101" i="6" s="1"/>
  <c r="F100" i="6"/>
  <c r="I100" i="6" s="1"/>
  <c r="F99" i="6"/>
  <c r="F94" i="6"/>
  <c r="H94" i="6" s="1"/>
  <c r="F93" i="6"/>
  <c r="H93" i="6" s="1"/>
  <c r="F92" i="6"/>
  <c r="H92" i="6" s="1"/>
  <c r="F91" i="6"/>
  <c r="H91" i="6" s="1"/>
  <c r="F90" i="6"/>
  <c r="H90" i="6" s="1"/>
  <c r="F89" i="6"/>
  <c r="H89" i="6" s="1"/>
  <c r="F88" i="6"/>
  <c r="H88" i="6" s="1"/>
  <c r="F87" i="6"/>
  <c r="H87" i="6" s="1"/>
  <c r="F86" i="6"/>
  <c r="H86" i="6" s="1"/>
  <c r="F85" i="6"/>
  <c r="F9" i="6"/>
  <c r="H9" i="6" s="1"/>
  <c r="F10" i="6"/>
  <c r="H10" i="6" s="1"/>
  <c r="F11" i="6"/>
  <c r="H11" i="6" s="1"/>
  <c r="F12" i="6"/>
  <c r="H12" i="6" s="1"/>
  <c r="F13" i="6"/>
  <c r="H13" i="6" s="1"/>
  <c r="F14" i="6"/>
  <c r="H14" i="6" s="1"/>
  <c r="F15" i="6"/>
  <c r="H15" i="6" s="1"/>
  <c r="F16" i="6"/>
  <c r="H16" i="6" s="1"/>
  <c r="F17" i="6"/>
  <c r="H17" i="6" s="1"/>
  <c r="F18" i="6"/>
  <c r="H18" i="6" s="1"/>
  <c r="F19" i="6"/>
  <c r="H19" i="6" s="1"/>
  <c r="F20" i="6"/>
  <c r="H20" i="6" s="1"/>
  <c r="F21" i="6"/>
  <c r="H21" i="6" s="1"/>
  <c r="F22" i="6"/>
  <c r="H22" i="6" s="1"/>
  <c r="F23" i="6"/>
  <c r="H23" i="6" s="1"/>
  <c r="F24" i="6"/>
  <c r="H24" i="6" s="1"/>
  <c r="F25" i="6"/>
  <c r="H25" i="6" s="1"/>
  <c r="F26" i="6"/>
  <c r="H26" i="6" s="1"/>
  <c r="F27" i="6"/>
  <c r="H27" i="6" s="1"/>
  <c r="F28" i="6"/>
  <c r="H28" i="6" s="1"/>
  <c r="F29" i="6"/>
  <c r="H29" i="6" s="1"/>
  <c r="F30" i="6"/>
  <c r="H30" i="6" s="1"/>
  <c r="F31" i="6"/>
  <c r="H31" i="6" s="1"/>
  <c r="F32" i="6"/>
  <c r="H32" i="6" s="1"/>
  <c r="F33" i="6"/>
  <c r="H33" i="6" s="1"/>
  <c r="F34" i="6"/>
  <c r="H34" i="6" s="1"/>
  <c r="F35" i="6"/>
  <c r="H35" i="6" s="1"/>
  <c r="F36" i="6"/>
  <c r="H36" i="6" s="1"/>
  <c r="F37" i="6"/>
  <c r="H37" i="6" s="1"/>
  <c r="F38" i="6"/>
  <c r="H38" i="6" s="1"/>
  <c r="F39" i="6"/>
  <c r="H39" i="6" s="1"/>
  <c r="F40" i="6"/>
  <c r="H40" i="6" s="1"/>
  <c r="F43" i="6"/>
  <c r="H43" i="6" s="1"/>
  <c r="F44" i="6"/>
  <c r="H44" i="6" s="1"/>
  <c r="F45" i="6"/>
  <c r="H45" i="6" s="1"/>
  <c r="F46" i="6"/>
  <c r="H46" i="6" s="1"/>
  <c r="F47" i="6"/>
  <c r="H47" i="6" s="1"/>
  <c r="F48" i="6"/>
  <c r="H48" i="6" s="1"/>
  <c r="F49" i="6"/>
  <c r="H49" i="6" s="1"/>
  <c r="F50" i="6"/>
  <c r="H50" i="6" s="1"/>
  <c r="F53" i="6"/>
  <c r="H53" i="6" s="1"/>
  <c r="F54" i="6"/>
  <c r="H54" i="6" s="1"/>
  <c r="F55" i="6"/>
  <c r="H55" i="6" s="1"/>
  <c r="F56" i="6"/>
  <c r="H56" i="6" s="1"/>
  <c r="F57" i="6"/>
  <c r="H57" i="6" s="1"/>
  <c r="F58" i="6"/>
  <c r="H58" i="6" s="1"/>
  <c r="F59" i="6"/>
  <c r="H59" i="6" s="1"/>
  <c r="F60" i="6"/>
  <c r="H60" i="6" s="1"/>
  <c r="F61" i="6"/>
  <c r="H61" i="6" s="1"/>
  <c r="F62" i="6"/>
  <c r="H62" i="6" s="1"/>
  <c r="F63" i="6"/>
  <c r="H63" i="6" s="1"/>
  <c r="F64" i="6"/>
  <c r="H64" i="6" s="1"/>
  <c r="F65" i="6"/>
  <c r="H65" i="6" s="1"/>
  <c r="F66" i="6"/>
  <c r="H66" i="6" s="1"/>
  <c r="F67" i="6"/>
  <c r="H67" i="6" s="1"/>
  <c r="F68" i="6"/>
  <c r="H68" i="6" s="1"/>
  <c r="F69" i="6"/>
  <c r="H69" i="6" s="1"/>
  <c r="F70" i="6"/>
  <c r="H70" i="6" s="1"/>
  <c r="F71" i="6"/>
  <c r="H71" i="6" s="1"/>
  <c r="F72" i="6"/>
  <c r="H72" i="6" s="1"/>
  <c r="F75" i="6"/>
  <c r="H75" i="6" s="1"/>
  <c r="F76" i="6"/>
  <c r="H76" i="6" s="1"/>
  <c r="F8" i="6"/>
  <c r="H8" i="6" s="1"/>
  <c r="F7" i="6"/>
  <c r="B33" i="5"/>
  <c r="K31" i="5"/>
  <c r="L31" i="5" s="1"/>
  <c r="E31" i="5"/>
  <c r="K30" i="5"/>
  <c r="L30" i="5" s="1"/>
  <c r="H30" i="5"/>
  <c r="E30" i="5"/>
  <c r="K29" i="5"/>
  <c r="L29" i="5" s="1"/>
  <c r="H29" i="5"/>
  <c r="E29" i="5"/>
  <c r="K28" i="5"/>
  <c r="L28" i="5" s="1"/>
  <c r="H28" i="5"/>
  <c r="E28" i="5"/>
  <c r="K27" i="5"/>
  <c r="L27" i="5" s="1"/>
  <c r="H27" i="5"/>
  <c r="E27" i="5"/>
  <c r="K26" i="5"/>
  <c r="L26" i="5" s="1"/>
  <c r="H26" i="5"/>
  <c r="E26" i="5"/>
  <c r="K25" i="5"/>
  <c r="L25" i="5" s="1"/>
  <c r="H25" i="5"/>
  <c r="E25" i="5"/>
  <c r="K24" i="5"/>
  <c r="L24" i="5" s="1"/>
  <c r="H24" i="5"/>
  <c r="E24" i="5"/>
  <c r="K23" i="5"/>
  <c r="L23" i="5" s="1"/>
  <c r="H23" i="5"/>
  <c r="E23" i="5"/>
  <c r="K22" i="5"/>
  <c r="L22" i="5" s="1"/>
  <c r="H22" i="5"/>
  <c r="E22" i="5"/>
  <c r="K21" i="5"/>
  <c r="L21" i="5" s="1"/>
  <c r="H21" i="5"/>
  <c r="E21" i="5"/>
  <c r="K20" i="5"/>
  <c r="L20" i="5" s="1"/>
  <c r="H20" i="5"/>
  <c r="E20" i="5"/>
  <c r="K19" i="5"/>
  <c r="L19" i="5" s="1"/>
  <c r="K18" i="5"/>
  <c r="L18" i="5" s="1"/>
  <c r="K17" i="5"/>
  <c r="L17" i="5" s="1"/>
  <c r="H17" i="5"/>
  <c r="E17" i="5"/>
  <c r="B11" i="5"/>
  <c r="K10" i="5"/>
  <c r="L10" i="5" s="1"/>
  <c r="H10" i="5"/>
  <c r="E10" i="5"/>
  <c r="K9" i="5"/>
  <c r="L9" i="5" s="1"/>
  <c r="H9" i="5"/>
  <c r="E9" i="5"/>
  <c r="K8" i="5"/>
  <c r="L8" i="5" s="1"/>
  <c r="H8" i="5"/>
  <c r="E8" i="5"/>
  <c r="K7" i="5"/>
  <c r="L7" i="5" s="1"/>
  <c r="H7" i="5"/>
  <c r="E7" i="5"/>
  <c r="K6" i="5"/>
  <c r="L6" i="5" s="1"/>
  <c r="H6" i="5"/>
  <c r="E6" i="5"/>
  <c r="G202" i="4"/>
  <c r="I202" i="4" s="1"/>
  <c r="G203" i="4"/>
  <c r="I203" i="4" s="1"/>
  <c r="G204" i="4"/>
  <c r="I204" i="4" s="1"/>
  <c r="G201" i="4"/>
  <c r="I201" i="4" s="1"/>
  <c r="G200" i="4"/>
  <c r="G183" i="4"/>
  <c r="I183" i="4" s="1"/>
  <c r="G184" i="4"/>
  <c r="I184" i="4" s="1"/>
  <c r="G185" i="4"/>
  <c r="I185" i="4" s="1"/>
  <c r="G186" i="4"/>
  <c r="I186" i="4" s="1"/>
  <c r="G187" i="4"/>
  <c r="I187" i="4" s="1"/>
  <c r="G188" i="4"/>
  <c r="I188" i="4" s="1"/>
  <c r="G189" i="4"/>
  <c r="I189" i="4" s="1"/>
  <c r="G190" i="4"/>
  <c r="I190" i="4" s="1"/>
  <c r="G191" i="4"/>
  <c r="I191" i="4" s="1"/>
  <c r="G192" i="4"/>
  <c r="I192" i="4" s="1"/>
  <c r="G193" i="4"/>
  <c r="I193" i="4" s="1"/>
  <c r="G194" i="4"/>
  <c r="I194" i="4" s="1"/>
  <c r="G195" i="4"/>
  <c r="I195" i="4" s="1"/>
  <c r="G196" i="4"/>
  <c r="I196" i="4" s="1"/>
  <c r="G182" i="4"/>
  <c r="I182" i="4" s="1"/>
  <c r="G181" i="4"/>
  <c r="I181" i="4" s="1"/>
  <c r="G178" i="4"/>
  <c r="I178" i="4" s="1"/>
  <c r="G177" i="4"/>
  <c r="I177" i="4" s="1"/>
  <c r="G174" i="4"/>
  <c r="I174" i="4" s="1"/>
  <c r="G173" i="4"/>
  <c r="I173" i="4" s="1"/>
  <c r="G172" i="4"/>
  <c r="I172" i="4" s="1"/>
  <c r="G88" i="4"/>
  <c r="I88" i="4" s="1"/>
  <c r="G89" i="4"/>
  <c r="I89" i="4" s="1"/>
  <c r="G90" i="4"/>
  <c r="I90" i="4" s="1"/>
  <c r="G91" i="4"/>
  <c r="I91" i="4" s="1"/>
  <c r="G92" i="4"/>
  <c r="I92" i="4" s="1"/>
  <c r="G93" i="4"/>
  <c r="I93" i="4" s="1"/>
  <c r="G94" i="4"/>
  <c r="I94" i="4" s="1"/>
  <c r="G95" i="4"/>
  <c r="I95" i="4" s="1"/>
  <c r="G96" i="4"/>
  <c r="I96" i="4" s="1"/>
  <c r="G97" i="4"/>
  <c r="I97" i="4" s="1"/>
  <c r="G98" i="4"/>
  <c r="I98" i="4" s="1"/>
  <c r="G99" i="4"/>
  <c r="I99" i="4" s="1"/>
  <c r="G100" i="4"/>
  <c r="I100" i="4" s="1"/>
  <c r="G101" i="4"/>
  <c r="I101" i="4" s="1"/>
  <c r="G102" i="4"/>
  <c r="I102" i="4" s="1"/>
  <c r="G103" i="4"/>
  <c r="I103" i="4" s="1"/>
  <c r="G104" i="4"/>
  <c r="I104" i="4" s="1"/>
  <c r="G105" i="4"/>
  <c r="I105" i="4" s="1"/>
  <c r="G106" i="4"/>
  <c r="I106" i="4" s="1"/>
  <c r="G107" i="4"/>
  <c r="I107" i="4" s="1"/>
  <c r="G108" i="4"/>
  <c r="I108" i="4" s="1"/>
  <c r="G109" i="4"/>
  <c r="I109" i="4" s="1"/>
  <c r="G110" i="4"/>
  <c r="I110" i="4" s="1"/>
  <c r="G111" i="4"/>
  <c r="I111" i="4" s="1"/>
  <c r="G112" i="4"/>
  <c r="I112" i="4" s="1"/>
  <c r="G113" i="4"/>
  <c r="I113" i="4" s="1"/>
  <c r="G114" i="4"/>
  <c r="I114" i="4" s="1"/>
  <c r="G115" i="4"/>
  <c r="I115" i="4" s="1"/>
  <c r="G116" i="4"/>
  <c r="I116" i="4" s="1"/>
  <c r="G117" i="4"/>
  <c r="I117" i="4" s="1"/>
  <c r="G118" i="4"/>
  <c r="I118" i="4" s="1"/>
  <c r="G119" i="4"/>
  <c r="I119" i="4" s="1"/>
  <c r="G120" i="4"/>
  <c r="I120" i="4" s="1"/>
  <c r="G121" i="4"/>
  <c r="I121" i="4" s="1"/>
  <c r="G122" i="4"/>
  <c r="I122" i="4" s="1"/>
  <c r="G123" i="4"/>
  <c r="I123" i="4" s="1"/>
  <c r="G124" i="4"/>
  <c r="I124" i="4" s="1"/>
  <c r="G125" i="4"/>
  <c r="I125" i="4" s="1"/>
  <c r="G126" i="4"/>
  <c r="I126" i="4" s="1"/>
  <c r="G127" i="4"/>
  <c r="I127" i="4" s="1"/>
  <c r="G128" i="4"/>
  <c r="I128" i="4" s="1"/>
  <c r="G129" i="4"/>
  <c r="I129" i="4" s="1"/>
  <c r="G130" i="4"/>
  <c r="I130" i="4" s="1"/>
  <c r="G131" i="4"/>
  <c r="I131" i="4" s="1"/>
  <c r="G132" i="4"/>
  <c r="I132" i="4" s="1"/>
  <c r="G133" i="4"/>
  <c r="I133" i="4" s="1"/>
  <c r="G134" i="4"/>
  <c r="I134" i="4" s="1"/>
  <c r="G135" i="4"/>
  <c r="I135" i="4" s="1"/>
  <c r="G136" i="4"/>
  <c r="I136" i="4" s="1"/>
  <c r="G137" i="4"/>
  <c r="I137" i="4" s="1"/>
  <c r="G138" i="4"/>
  <c r="I138" i="4" s="1"/>
  <c r="G139" i="4"/>
  <c r="I139" i="4" s="1"/>
  <c r="G140" i="4"/>
  <c r="I140" i="4" s="1"/>
  <c r="G141" i="4"/>
  <c r="I141" i="4" s="1"/>
  <c r="G142" i="4"/>
  <c r="I142" i="4" s="1"/>
  <c r="G143" i="4"/>
  <c r="I143" i="4" s="1"/>
  <c r="G144" i="4"/>
  <c r="I144" i="4" s="1"/>
  <c r="G145" i="4"/>
  <c r="I145" i="4" s="1"/>
  <c r="G146" i="4"/>
  <c r="I146" i="4" s="1"/>
  <c r="G147" i="4"/>
  <c r="I147" i="4" s="1"/>
  <c r="G148" i="4"/>
  <c r="I148" i="4" s="1"/>
  <c r="G149" i="4"/>
  <c r="I149" i="4" s="1"/>
  <c r="G150" i="4"/>
  <c r="I150" i="4" s="1"/>
  <c r="G151" i="4"/>
  <c r="I151" i="4" s="1"/>
  <c r="G152" i="4"/>
  <c r="I152" i="4" s="1"/>
  <c r="G153" i="4"/>
  <c r="I153" i="4" s="1"/>
  <c r="G154" i="4"/>
  <c r="I154" i="4" s="1"/>
  <c r="G155" i="4"/>
  <c r="I155" i="4" s="1"/>
  <c r="G156" i="4"/>
  <c r="I156" i="4" s="1"/>
  <c r="G157" i="4"/>
  <c r="I157" i="4" s="1"/>
  <c r="G158" i="4"/>
  <c r="I158" i="4" s="1"/>
  <c r="G159" i="4"/>
  <c r="I159" i="4" s="1"/>
  <c r="G160" i="4"/>
  <c r="I160" i="4" s="1"/>
  <c r="G161" i="4"/>
  <c r="I161" i="4" s="1"/>
  <c r="G162" i="4"/>
  <c r="I162" i="4" s="1"/>
  <c r="G163" i="4"/>
  <c r="I163" i="4" s="1"/>
  <c r="G164" i="4"/>
  <c r="I164" i="4" s="1"/>
  <c r="G165" i="4"/>
  <c r="I165" i="4" s="1"/>
  <c r="G166" i="4"/>
  <c r="I166" i="4" s="1"/>
  <c r="G167" i="4"/>
  <c r="I167" i="4" s="1"/>
  <c r="G168" i="4"/>
  <c r="I168" i="4" s="1"/>
  <c r="G169" i="4"/>
  <c r="I169" i="4" s="1"/>
  <c r="G87" i="4"/>
  <c r="I87" i="4" s="1"/>
  <c r="G86" i="4"/>
  <c r="H11" i="5" l="1"/>
  <c r="J5" i="8"/>
  <c r="J25" i="8" s="1"/>
  <c r="G31" i="1" s="1"/>
  <c r="G32" i="1" s="1"/>
  <c r="E28" i="1"/>
  <c r="G28" i="1" s="1"/>
  <c r="F95" i="6"/>
  <c r="C24" i="1" s="1"/>
  <c r="E24" i="1" s="1"/>
  <c r="G24" i="1" s="1"/>
  <c r="H7" i="6"/>
  <c r="H79" i="6" s="1"/>
  <c r="E23" i="1" s="1"/>
  <c r="G23" i="1" s="1"/>
  <c r="F79" i="6"/>
  <c r="I200" i="4"/>
  <c r="I205" i="4" s="1"/>
  <c r="G205" i="4"/>
  <c r="C21" i="1" s="1"/>
  <c r="E21" i="1" s="1"/>
  <c r="G21" i="1" s="1"/>
  <c r="I86" i="4"/>
  <c r="I197" i="4" s="1"/>
  <c r="G197" i="4"/>
  <c r="C20" i="1" s="1"/>
  <c r="E20" i="1" s="1"/>
  <c r="G20" i="1" s="1"/>
  <c r="F131" i="6"/>
  <c r="C26" i="1" s="1"/>
  <c r="E26" i="1" s="1"/>
  <c r="G26" i="1" s="1"/>
  <c r="F115" i="6"/>
  <c r="C27" i="1" s="1"/>
  <c r="E27" i="1" s="1"/>
  <c r="G27" i="1" s="1"/>
  <c r="I99" i="6"/>
  <c r="I115" i="6" s="1"/>
  <c r="I121" i="6"/>
  <c r="I131" i="6" s="1"/>
  <c r="H85" i="6"/>
  <c r="H95" i="6" s="1"/>
  <c r="L11" i="5"/>
  <c r="E33" i="5"/>
  <c r="H33" i="5"/>
  <c r="E11" i="5"/>
  <c r="L33" i="5"/>
  <c r="G27" i="4"/>
  <c r="I27" i="4" s="1"/>
  <c r="G28" i="4"/>
  <c r="I28" i="4" s="1"/>
  <c r="G29" i="4"/>
  <c r="I29" i="4" s="1"/>
  <c r="G30" i="4"/>
  <c r="I30" i="4" s="1"/>
  <c r="G31" i="4"/>
  <c r="I31" i="4" s="1"/>
  <c r="G32" i="4"/>
  <c r="I32" i="4" s="1"/>
  <c r="G33" i="4"/>
  <c r="I33" i="4" s="1"/>
  <c r="G34" i="4"/>
  <c r="I34" i="4" s="1"/>
  <c r="G35" i="4"/>
  <c r="I35" i="4" s="1"/>
  <c r="G36" i="4"/>
  <c r="I36" i="4" s="1"/>
  <c r="G37" i="4"/>
  <c r="I37" i="4" s="1"/>
  <c r="G38" i="4"/>
  <c r="I38" i="4" s="1"/>
  <c r="G41" i="4"/>
  <c r="I41" i="4" s="1"/>
  <c r="G42" i="4"/>
  <c r="I42" i="4" s="1"/>
  <c r="G43" i="4"/>
  <c r="I43" i="4" s="1"/>
  <c r="G44" i="4"/>
  <c r="I44" i="4" s="1"/>
  <c r="G45" i="4"/>
  <c r="I45" i="4" s="1"/>
  <c r="G46" i="4"/>
  <c r="I46" i="4" s="1"/>
  <c r="G47" i="4"/>
  <c r="I47" i="4" s="1"/>
  <c r="G52" i="4"/>
  <c r="I52" i="4" s="1"/>
  <c r="G53" i="4"/>
  <c r="I53" i="4" s="1"/>
  <c r="G54" i="4"/>
  <c r="I54" i="4" s="1"/>
  <c r="G55" i="4"/>
  <c r="I55" i="4" s="1"/>
  <c r="G56" i="4"/>
  <c r="I56" i="4" s="1"/>
  <c r="G57" i="4"/>
  <c r="I57" i="4" s="1"/>
  <c r="G58" i="4"/>
  <c r="I58" i="4" s="1"/>
  <c r="G59" i="4"/>
  <c r="I59" i="4" s="1"/>
  <c r="G60" i="4"/>
  <c r="I60" i="4" s="1"/>
  <c r="G61" i="4"/>
  <c r="I61" i="4" s="1"/>
  <c r="G62" i="4"/>
  <c r="I62" i="4" s="1"/>
  <c r="G63" i="4"/>
  <c r="I63" i="4" s="1"/>
  <c r="G64" i="4"/>
  <c r="I64" i="4" s="1"/>
  <c r="G65" i="4"/>
  <c r="I65" i="4" s="1"/>
  <c r="G66" i="4"/>
  <c r="I66" i="4" s="1"/>
  <c r="G67" i="4"/>
  <c r="I67" i="4" s="1"/>
  <c r="G68" i="4"/>
  <c r="I68" i="4" s="1"/>
  <c r="G69" i="4"/>
  <c r="I69" i="4" s="1"/>
  <c r="G70" i="4"/>
  <c r="I70" i="4" s="1"/>
  <c r="G73" i="4"/>
  <c r="I73" i="4" s="1"/>
  <c r="G74" i="4"/>
  <c r="I74" i="4" s="1"/>
  <c r="G8" i="4"/>
  <c r="I8" i="4" s="1"/>
  <c r="G9" i="4"/>
  <c r="I9" i="4" s="1"/>
  <c r="G10" i="4"/>
  <c r="I10" i="4" s="1"/>
  <c r="G11" i="4"/>
  <c r="I11" i="4" s="1"/>
  <c r="G12" i="4"/>
  <c r="I12" i="4" s="1"/>
  <c r="G13" i="4"/>
  <c r="I13" i="4" s="1"/>
  <c r="G14" i="4"/>
  <c r="I14" i="4" s="1"/>
  <c r="G15" i="4"/>
  <c r="I15" i="4" s="1"/>
  <c r="G16" i="4"/>
  <c r="I16" i="4" s="1"/>
  <c r="G17" i="4"/>
  <c r="I17" i="4" s="1"/>
  <c r="G18" i="4"/>
  <c r="I18" i="4" s="1"/>
  <c r="G19" i="4"/>
  <c r="I19" i="4" s="1"/>
  <c r="G20" i="4"/>
  <c r="I20" i="4" s="1"/>
  <c r="G21" i="4"/>
  <c r="I21" i="4" s="1"/>
  <c r="G22" i="4"/>
  <c r="I22" i="4" s="1"/>
  <c r="G23" i="4"/>
  <c r="I23" i="4" s="1"/>
  <c r="G24" i="4"/>
  <c r="I24" i="4" s="1"/>
  <c r="G25" i="4"/>
  <c r="I25" i="4" s="1"/>
  <c r="G26" i="4"/>
  <c r="I26" i="4" s="1"/>
  <c r="G7" i="4"/>
  <c r="I7" i="4" s="1"/>
  <c r="G6" i="4"/>
  <c r="E255" i="3"/>
  <c r="H255" i="3" s="1"/>
  <c r="E256" i="3"/>
  <c r="H256" i="3" s="1"/>
  <c r="E257" i="3"/>
  <c r="H257" i="3" s="1"/>
  <c r="E258" i="3"/>
  <c r="H258" i="3" s="1"/>
  <c r="E259" i="3"/>
  <c r="H259" i="3" s="1"/>
  <c r="E260" i="3"/>
  <c r="H260" i="3" s="1"/>
  <c r="E261" i="3"/>
  <c r="H261" i="3" s="1"/>
  <c r="E262" i="3"/>
  <c r="H262" i="3" s="1"/>
  <c r="E263" i="3"/>
  <c r="H263" i="3" s="1"/>
  <c r="E264" i="3"/>
  <c r="H264" i="3" s="1"/>
  <c r="E265" i="3"/>
  <c r="H265" i="3" s="1"/>
  <c r="E266" i="3"/>
  <c r="H266" i="3" s="1"/>
  <c r="E267" i="3"/>
  <c r="H267" i="3" s="1"/>
  <c r="E270" i="3"/>
  <c r="H270" i="3" s="1"/>
  <c r="E271" i="3"/>
  <c r="H271" i="3" s="1"/>
  <c r="E272" i="3"/>
  <c r="H272" i="3" s="1"/>
  <c r="E254" i="3"/>
  <c r="H254" i="3" s="1"/>
  <c r="E253" i="3"/>
  <c r="E208" i="3"/>
  <c r="H208" i="3" s="1"/>
  <c r="E209" i="3"/>
  <c r="H209" i="3" s="1"/>
  <c r="E210" i="3"/>
  <c r="H210" i="3" s="1"/>
  <c r="E211" i="3"/>
  <c r="H211" i="3" s="1"/>
  <c r="E212" i="3"/>
  <c r="H212" i="3" s="1"/>
  <c r="E213" i="3"/>
  <c r="H213" i="3" s="1"/>
  <c r="E214" i="3"/>
  <c r="H214" i="3" s="1"/>
  <c r="E215" i="3"/>
  <c r="H215" i="3" s="1"/>
  <c r="E216" i="3"/>
  <c r="H216" i="3" s="1"/>
  <c r="E217" i="3"/>
  <c r="H217" i="3" s="1"/>
  <c r="E218" i="3"/>
  <c r="H218" i="3" s="1"/>
  <c r="E219" i="3"/>
  <c r="H219" i="3" s="1"/>
  <c r="E222" i="3"/>
  <c r="H222" i="3" s="1"/>
  <c r="E226" i="3"/>
  <c r="E227" i="3"/>
  <c r="H227" i="3" s="1"/>
  <c r="E228" i="3"/>
  <c r="H228" i="3" s="1"/>
  <c r="E229" i="3"/>
  <c r="H229" i="3" s="1"/>
  <c r="E230" i="3"/>
  <c r="H230" i="3" s="1"/>
  <c r="E231" i="3"/>
  <c r="H231" i="3" s="1"/>
  <c r="E232" i="3"/>
  <c r="H232" i="3" s="1"/>
  <c r="E233" i="3"/>
  <c r="H233" i="3" s="1"/>
  <c r="E234" i="3"/>
  <c r="H234" i="3" s="1"/>
  <c r="E235" i="3"/>
  <c r="H235" i="3" s="1"/>
  <c r="E238" i="3"/>
  <c r="H238" i="3" s="1"/>
  <c r="E239" i="3"/>
  <c r="H239" i="3" s="1"/>
  <c r="E240" i="3"/>
  <c r="H240" i="3" s="1"/>
  <c r="E241" i="3"/>
  <c r="H241" i="3" s="1"/>
  <c r="E243" i="3"/>
  <c r="H243" i="3" s="1"/>
  <c r="E207" i="3"/>
  <c r="H207" i="3" s="1"/>
  <c r="E206" i="3"/>
  <c r="G192" i="3"/>
  <c r="G194" i="3"/>
  <c r="I194" i="3" s="1"/>
  <c r="G195" i="3"/>
  <c r="I195" i="3" s="1"/>
  <c r="G196" i="3"/>
  <c r="I196" i="3" s="1"/>
  <c r="G193" i="3"/>
  <c r="I193" i="3" s="1"/>
  <c r="G110" i="3"/>
  <c r="I110" i="3" s="1"/>
  <c r="G111" i="3"/>
  <c r="I111" i="3" s="1"/>
  <c r="G112" i="3"/>
  <c r="I112" i="3" s="1"/>
  <c r="G113" i="3"/>
  <c r="I113" i="3" s="1"/>
  <c r="G114" i="3"/>
  <c r="I114" i="3" s="1"/>
  <c r="G115" i="3"/>
  <c r="I115" i="3" s="1"/>
  <c r="G116" i="3"/>
  <c r="I116" i="3" s="1"/>
  <c r="G117" i="3"/>
  <c r="I117" i="3" s="1"/>
  <c r="G118" i="3"/>
  <c r="I118" i="3" s="1"/>
  <c r="G119" i="3"/>
  <c r="I119" i="3" s="1"/>
  <c r="G120" i="3"/>
  <c r="I120" i="3" s="1"/>
  <c r="G121" i="3"/>
  <c r="I121" i="3" s="1"/>
  <c r="G122" i="3"/>
  <c r="I122" i="3" s="1"/>
  <c r="G123" i="3"/>
  <c r="I123" i="3" s="1"/>
  <c r="G124" i="3"/>
  <c r="I124" i="3" s="1"/>
  <c r="G125" i="3"/>
  <c r="I125" i="3" s="1"/>
  <c r="G126" i="3"/>
  <c r="I126" i="3" s="1"/>
  <c r="G127" i="3"/>
  <c r="I127" i="3" s="1"/>
  <c r="G128" i="3"/>
  <c r="I128" i="3" s="1"/>
  <c r="G129" i="3"/>
  <c r="I129" i="3" s="1"/>
  <c r="G130" i="3"/>
  <c r="I130" i="3" s="1"/>
  <c r="G131" i="3"/>
  <c r="I131" i="3" s="1"/>
  <c r="G132" i="3"/>
  <c r="I132" i="3" s="1"/>
  <c r="G133" i="3"/>
  <c r="I133" i="3" s="1"/>
  <c r="G134" i="3"/>
  <c r="I134" i="3" s="1"/>
  <c r="G135" i="3"/>
  <c r="I135" i="3" s="1"/>
  <c r="G136" i="3"/>
  <c r="I136" i="3" s="1"/>
  <c r="G137" i="3"/>
  <c r="I137" i="3" s="1"/>
  <c r="G138" i="3"/>
  <c r="I138" i="3" s="1"/>
  <c r="G139" i="3"/>
  <c r="I139" i="3" s="1"/>
  <c r="G140" i="3"/>
  <c r="I140" i="3" s="1"/>
  <c r="G141" i="3"/>
  <c r="I141" i="3" s="1"/>
  <c r="G142" i="3"/>
  <c r="I142" i="3" s="1"/>
  <c r="G143" i="3"/>
  <c r="I143" i="3" s="1"/>
  <c r="G144" i="3"/>
  <c r="I144" i="3" s="1"/>
  <c r="G145" i="3"/>
  <c r="I145" i="3" s="1"/>
  <c r="G146" i="3"/>
  <c r="I146" i="3" s="1"/>
  <c r="G147" i="3"/>
  <c r="I147" i="3" s="1"/>
  <c r="G148" i="3"/>
  <c r="I148" i="3" s="1"/>
  <c r="G149" i="3"/>
  <c r="I149" i="3" s="1"/>
  <c r="G150" i="3"/>
  <c r="I150" i="3" s="1"/>
  <c r="G154" i="3"/>
  <c r="I154" i="3" s="1"/>
  <c r="G155" i="3"/>
  <c r="I155" i="3" s="1"/>
  <c r="G156" i="3"/>
  <c r="I156" i="3" s="1"/>
  <c r="G157" i="3"/>
  <c r="I157" i="3" s="1"/>
  <c r="G158" i="3"/>
  <c r="I158" i="3" s="1"/>
  <c r="G159" i="3"/>
  <c r="I159" i="3" s="1"/>
  <c r="G160" i="3"/>
  <c r="I160" i="3" s="1"/>
  <c r="G161" i="3"/>
  <c r="I161" i="3" s="1"/>
  <c r="G162" i="3"/>
  <c r="I162" i="3" s="1"/>
  <c r="G163" i="3"/>
  <c r="I163" i="3" s="1"/>
  <c r="G164" i="3"/>
  <c r="I164" i="3" s="1"/>
  <c r="G165" i="3"/>
  <c r="I165" i="3" s="1"/>
  <c r="G166" i="3"/>
  <c r="I166" i="3" s="1"/>
  <c r="G170" i="3"/>
  <c r="I170" i="3" s="1"/>
  <c r="G171" i="3"/>
  <c r="I171" i="3" s="1"/>
  <c r="G172" i="3"/>
  <c r="I172" i="3" s="1"/>
  <c r="G173" i="3"/>
  <c r="I173" i="3" s="1"/>
  <c r="G174" i="3"/>
  <c r="I174" i="3" s="1"/>
  <c r="G175" i="3"/>
  <c r="I175" i="3" s="1"/>
  <c r="G176" i="3"/>
  <c r="I176" i="3" s="1"/>
  <c r="G177" i="3"/>
  <c r="I177" i="3" s="1"/>
  <c r="G178" i="3"/>
  <c r="I178" i="3" s="1"/>
  <c r="G179" i="3"/>
  <c r="I179" i="3" s="1"/>
  <c r="G183" i="3"/>
  <c r="I183" i="3" s="1"/>
  <c r="G184" i="3"/>
  <c r="I184" i="3" s="1"/>
  <c r="G185" i="3"/>
  <c r="I185" i="3" s="1"/>
  <c r="G109" i="3"/>
  <c r="I109" i="3" s="1"/>
  <c r="G108" i="3"/>
  <c r="G9" i="3"/>
  <c r="I9" i="3" s="1"/>
  <c r="G10" i="3"/>
  <c r="I10" i="3" s="1"/>
  <c r="G11" i="3"/>
  <c r="I11" i="3" s="1"/>
  <c r="G12" i="3"/>
  <c r="I12" i="3" s="1"/>
  <c r="G13" i="3"/>
  <c r="I13" i="3" s="1"/>
  <c r="G14" i="3"/>
  <c r="I14" i="3" s="1"/>
  <c r="G15" i="3"/>
  <c r="I15" i="3" s="1"/>
  <c r="G16" i="3"/>
  <c r="I16" i="3" s="1"/>
  <c r="G17" i="3"/>
  <c r="I17" i="3" s="1"/>
  <c r="G18" i="3"/>
  <c r="I18" i="3" s="1"/>
  <c r="G19" i="3"/>
  <c r="I19" i="3" s="1"/>
  <c r="G20" i="3"/>
  <c r="I20" i="3" s="1"/>
  <c r="G21" i="3"/>
  <c r="I21" i="3" s="1"/>
  <c r="G22" i="3"/>
  <c r="I22" i="3" s="1"/>
  <c r="G23" i="3"/>
  <c r="I23" i="3" s="1"/>
  <c r="G24" i="3"/>
  <c r="I24" i="3" s="1"/>
  <c r="G25" i="3"/>
  <c r="I25" i="3" s="1"/>
  <c r="G26" i="3"/>
  <c r="I26" i="3" s="1"/>
  <c r="G27" i="3"/>
  <c r="I27" i="3" s="1"/>
  <c r="G28" i="3"/>
  <c r="I28" i="3" s="1"/>
  <c r="G29" i="3"/>
  <c r="I29" i="3" s="1"/>
  <c r="G30" i="3"/>
  <c r="I30" i="3" s="1"/>
  <c r="G31" i="3"/>
  <c r="I31" i="3" s="1"/>
  <c r="G32" i="3"/>
  <c r="I32" i="3" s="1"/>
  <c r="G33" i="3"/>
  <c r="I33" i="3" s="1"/>
  <c r="G34" i="3"/>
  <c r="I34" i="3" s="1"/>
  <c r="G35" i="3"/>
  <c r="I35" i="3" s="1"/>
  <c r="G36" i="3"/>
  <c r="I36" i="3" s="1"/>
  <c r="G37" i="3"/>
  <c r="I37" i="3" s="1"/>
  <c r="G38" i="3"/>
  <c r="I38" i="3" s="1"/>
  <c r="G39" i="3"/>
  <c r="I39" i="3" s="1"/>
  <c r="G40" i="3"/>
  <c r="I40" i="3" s="1"/>
  <c r="G41" i="3"/>
  <c r="I41" i="3" s="1"/>
  <c r="G42" i="3"/>
  <c r="I42" i="3" s="1"/>
  <c r="G43" i="3"/>
  <c r="I43" i="3" s="1"/>
  <c r="G44" i="3"/>
  <c r="I44" i="3" s="1"/>
  <c r="G45" i="3"/>
  <c r="I45" i="3" s="1"/>
  <c r="G46" i="3"/>
  <c r="I46" i="3" s="1"/>
  <c r="G47" i="3"/>
  <c r="I47" i="3" s="1"/>
  <c r="G48" i="3"/>
  <c r="I48" i="3" s="1"/>
  <c r="G49" i="3"/>
  <c r="I49" i="3" s="1"/>
  <c r="G50" i="3"/>
  <c r="I50" i="3" s="1"/>
  <c r="G51" i="3"/>
  <c r="I51" i="3" s="1"/>
  <c r="G52" i="3"/>
  <c r="I52" i="3" s="1"/>
  <c r="G53" i="3"/>
  <c r="I53" i="3" s="1"/>
  <c r="G54" i="3"/>
  <c r="I54" i="3" s="1"/>
  <c r="G55" i="3"/>
  <c r="I55" i="3" s="1"/>
  <c r="G56" i="3"/>
  <c r="I56" i="3" s="1"/>
  <c r="G57" i="3"/>
  <c r="I57" i="3" s="1"/>
  <c r="G58" i="3"/>
  <c r="I58" i="3" s="1"/>
  <c r="G59" i="3"/>
  <c r="I59" i="3" s="1"/>
  <c r="G60" i="3"/>
  <c r="I60" i="3" s="1"/>
  <c r="G61" i="3"/>
  <c r="I61" i="3" s="1"/>
  <c r="G62" i="3"/>
  <c r="I62" i="3" s="1"/>
  <c r="G63" i="3"/>
  <c r="I63" i="3" s="1"/>
  <c r="G66" i="3"/>
  <c r="G67" i="3"/>
  <c r="I67" i="3" s="1"/>
  <c r="G68" i="3"/>
  <c r="I68" i="3" s="1"/>
  <c r="G69" i="3"/>
  <c r="I69" i="3" s="1"/>
  <c r="G70" i="3"/>
  <c r="I70" i="3" s="1"/>
  <c r="G71" i="3"/>
  <c r="I71" i="3" s="1"/>
  <c r="G72" i="3"/>
  <c r="I72" i="3" s="1"/>
  <c r="G73" i="3"/>
  <c r="I73" i="3" s="1"/>
  <c r="G74" i="3"/>
  <c r="I74" i="3" s="1"/>
  <c r="G75" i="3"/>
  <c r="I75" i="3" s="1"/>
  <c r="G76" i="3"/>
  <c r="I76" i="3" s="1"/>
  <c r="G77" i="3"/>
  <c r="I77" i="3" s="1"/>
  <c r="G78" i="3"/>
  <c r="I78" i="3" s="1"/>
  <c r="G81" i="3"/>
  <c r="I81" i="3" s="1"/>
  <c r="G82" i="3"/>
  <c r="I82" i="3" s="1"/>
  <c r="G83" i="3"/>
  <c r="I83" i="3" s="1"/>
  <c r="G84" i="3"/>
  <c r="I84" i="3" s="1"/>
  <c r="G85" i="3"/>
  <c r="I85" i="3" s="1"/>
  <c r="G86" i="3"/>
  <c r="I86" i="3" s="1"/>
  <c r="G87" i="3"/>
  <c r="I87" i="3" s="1"/>
  <c r="G88" i="3"/>
  <c r="I88" i="3" s="1"/>
  <c r="G89" i="3"/>
  <c r="I89" i="3" s="1"/>
  <c r="G90" i="3"/>
  <c r="I90" i="3" s="1"/>
  <c r="G91" i="3"/>
  <c r="I91" i="3" s="1"/>
  <c r="G92" i="3"/>
  <c r="I92" i="3" s="1"/>
  <c r="G93" i="3"/>
  <c r="I93" i="3" s="1"/>
  <c r="G96" i="3"/>
  <c r="I96" i="3" s="1"/>
  <c r="G97" i="3"/>
  <c r="I97" i="3" s="1"/>
  <c r="G98" i="3"/>
  <c r="I98" i="3" s="1"/>
  <c r="G99" i="3"/>
  <c r="I99" i="3" s="1"/>
  <c r="G100" i="3"/>
  <c r="I100" i="3" s="1"/>
  <c r="G8" i="3"/>
  <c r="I8" i="3" s="1"/>
  <c r="G7" i="3"/>
  <c r="L35" i="5" l="1"/>
  <c r="E25" i="1" s="1"/>
  <c r="G25" i="1" s="1"/>
  <c r="G22" i="1"/>
  <c r="H226" i="3"/>
  <c r="H248" i="3" s="1"/>
  <c r="E248" i="3"/>
  <c r="C16" i="1" s="1"/>
  <c r="E16" i="1" s="1"/>
  <c r="G16" i="1" s="1"/>
  <c r="E247" i="3"/>
  <c r="C15" i="1" s="1"/>
  <c r="E15" i="1" s="1"/>
  <c r="G15" i="1" s="1"/>
  <c r="I206" i="4"/>
  <c r="I6" i="4"/>
  <c r="I76" i="4" s="1"/>
  <c r="G76" i="4"/>
  <c r="E19" i="1" s="1"/>
  <c r="I66" i="3"/>
  <c r="E102" i="3"/>
  <c r="H253" i="3"/>
  <c r="H274" i="3" s="1"/>
  <c r="E274" i="3"/>
  <c r="C17" i="1" s="1"/>
  <c r="E17" i="1" s="1"/>
  <c r="G17" i="1" s="1"/>
  <c r="I108" i="3"/>
  <c r="I187" i="3" s="1"/>
  <c r="G187" i="3"/>
  <c r="I192" i="3"/>
  <c r="I198" i="3" s="1"/>
  <c r="G198" i="3"/>
  <c r="I7" i="3"/>
  <c r="F102" i="3"/>
  <c r="H206" i="3"/>
  <c r="E245" i="3"/>
  <c r="H245" i="3" l="1"/>
  <c r="H247" i="3"/>
  <c r="I200" i="3"/>
  <c r="G200" i="3"/>
  <c r="C14" i="1" s="1"/>
  <c r="E14" i="1" s="1"/>
  <c r="G14" i="1" s="1"/>
  <c r="G102" i="3"/>
  <c r="C13" i="1" s="1"/>
  <c r="E13" i="1" s="1"/>
  <c r="G13" i="1" s="1"/>
  <c r="G19" i="1"/>
  <c r="I102" i="3"/>
  <c r="G12" i="1" l="1"/>
  <c r="E29" i="1"/>
  <c r="E33" i="1" s="1"/>
  <c r="G18" i="1"/>
  <c r="G29" i="1"/>
  <c r="G33" i="1" s="1"/>
</calcChain>
</file>

<file path=xl/sharedStrings.xml><?xml version="1.0" encoding="utf-8"?>
<sst xmlns="http://schemas.openxmlformats.org/spreadsheetml/2006/main" count="1695" uniqueCount="700">
  <si>
    <t xml:space="preserve">KONCESIONAR: </t>
  </si>
  <si>
    <t>Želva d.o.o. Ljubljana</t>
  </si>
  <si>
    <t>B2.1   ZBIRNIK STROŠKOV  IZVAJANJA LETNEGA PROGRAMA  GJS UREJANJE IN ČIŠČENJE JAVNIH POVRŠIN ZA NASELJA  SOLKAN, KROMBERK, ROŽNA DOLINA IN PRISTAVA</t>
  </si>
  <si>
    <t>OPIS POSTAVKE</t>
  </si>
  <si>
    <t>ENOTA</t>
  </si>
  <si>
    <t>KOLIČINA</t>
  </si>
  <si>
    <t>CENA/ENOTO s popustom</t>
  </si>
  <si>
    <t>SKUPAJ</t>
  </si>
  <si>
    <t xml:space="preserve">DDV </t>
  </si>
  <si>
    <t>SKUPAJ Z DDV</t>
  </si>
  <si>
    <t>%</t>
  </si>
  <si>
    <t>EUR</t>
  </si>
  <si>
    <t>B2.1.1. POMETANJE CEST, ULIC, TROV IN KOLESARSKIH POTI</t>
  </si>
  <si>
    <t>POMETANJE VOZIŠČ</t>
  </si>
  <si>
    <t>m²</t>
  </si>
  <si>
    <t>B2.1.2POBIRANJE NAVLAKE IN IZPRAZNJEVANJE KOŠEV</t>
  </si>
  <si>
    <t xml:space="preserve">POBIRANJE NAVLAKE </t>
  </si>
  <si>
    <t>IZPRAZNJEVANJE KOŠEV</t>
  </si>
  <si>
    <t>kd</t>
  </si>
  <si>
    <t>PRAZNJENJE SMETNJAKOV ZA PASJE IZTREBKE</t>
  </si>
  <si>
    <t>B2.1.3  ZELENE POVRŠINE</t>
  </si>
  <si>
    <t>KOŠNJA ZELENIH POVRŠIN</t>
  </si>
  <si>
    <t>GRABLJENJE JAVNIH ZELENIH POVRŠIN PO ODPADU LISTJA</t>
  </si>
  <si>
    <t xml:space="preserve">B2.1.4 OSKRBA VRTNIC in POKROVNIH RASTLIN </t>
  </si>
  <si>
    <t>OSKRBA ŽIVE MEJE</t>
  </si>
  <si>
    <t>OSKRBA GRMOVNIC</t>
  </si>
  <si>
    <t>B2.1.5  OSTALA DELA PRI UREJANJU IN ČIŠČENJU JP</t>
  </si>
  <si>
    <t>1. POJASNILO LETNEGA PROGRAMA</t>
  </si>
  <si>
    <t>STROJNO POMETANJE CESTIŠČA</t>
  </si>
  <si>
    <t>POVRŠINA</t>
  </si>
  <si>
    <t>CONA POMETANJA</t>
  </si>
  <si>
    <r>
      <t>m</t>
    </r>
    <r>
      <rPr>
        <sz val="11"/>
        <color indexed="8"/>
        <rFont val="Calibri"/>
        <family val="2"/>
        <charset val="238"/>
      </rPr>
      <t>²</t>
    </r>
  </si>
  <si>
    <t>širina</t>
  </si>
  <si>
    <t>POG.</t>
  </si>
  <si>
    <t>CONA</t>
  </si>
  <si>
    <t>SKUPAJ  m²</t>
  </si>
  <si>
    <t>Cena/E</t>
  </si>
  <si>
    <t xml:space="preserve">CENA </t>
  </si>
  <si>
    <t>KS SOLKAN</t>
  </si>
  <si>
    <t>50-II.2</t>
  </si>
  <si>
    <t>CESTA IX. KORPUSA</t>
  </si>
  <si>
    <t>KLANEC</t>
  </si>
  <si>
    <t>12-II.2</t>
  </si>
  <si>
    <t>LANGOBARDSKA ULICA</t>
  </si>
  <si>
    <t>MED OGRADAMI</t>
  </si>
  <si>
    <t>25-II.2</t>
  </si>
  <si>
    <t>MIZARSKA ULICA</t>
  </si>
  <si>
    <t>ZA SPOMENIKOM</t>
  </si>
  <si>
    <t>NA POTOKU</t>
  </si>
  <si>
    <t>OB PARKU</t>
  </si>
  <si>
    <t>PIONIRSKA ULICA</t>
  </si>
  <si>
    <t>PIRJEVČEVA ULICA</t>
  </si>
  <si>
    <t>POD VINOGRADI</t>
  </si>
  <si>
    <t>POT NA BREG</t>
  </si>
  <si>
    <t>POT NA DRAGE</t>
  </si>
  <si>
    <t>SOČEBRANOVA ULICA</t>
  </si>
  <si>
    <t>SOŠKA CESTA</t>
  </si>
  <si>
    <t xml:space="preserve">STARA POT </t>
  </si>
  <si>
    <t>ŠOLSKA ULICA</t>
  </si>
  <si>
    <t>ŠOLSKA ULICA STRANSKI ULICI</t>
  </si>
  <si>
    <t>TRG JOŽETA SREBRNIČA</t>
  </si>
  <si>
    <t>TRG MARKA PLENČIČA</t>
  </si>
  <si>
    <t>ULICA BORISA KALINA</t>
  </si>
  <si>
    <t>INDUSTRIJSKA CONA SOLKAN</t>
  </si>
  <si>
    <t>ULICA JOSIPA MAKUCA</t>
  </si>
  <si>
    <t>ULICA KLEMENTA JUGA</t>
  </si>
  <si>
    <t>ULICA LUDVIKA SLOKARJA</t>
  </si>
  <si>
    <t xml:space="preserve">ULICA MAKSA VALENTINČIČA </t>
  </si>
  <si>
    <t>ULICA MATEVŽA VELUŠČKA</t>
  </si>
  <si>
    <t>ULICA MATIJE DOLJAKA</t>
  </si>
  <si>
    <t>ULICA MILANA KLEMENČIČA</t>
  </si>
  <si>
    <t>ULICA MILOJKE ŠTRUKELJ</t>
  </si>
  <si>
    <t>ULICA TRINKA ZAMEJSKEGA IN TOMINČEVA</t>
  </si>
  <si>
    <t>ULICA ZA SPOMENIKOM</t>
  </si>
  <si>
    <t>VELIKA POT</t>
  </si>
  <si>
    <t>VEZNA POT</t>
  </si>
  <si>
    <t xml:space="preserve">VOJKOVA CESTA </t>
  </si>
  <si>
    <t>ŽABJI KRAJ</t>
  </si>
  <si>
    <t>KS KROMBERK IN LOKE</t>
  </si>
  <si>
    <t>DAMBER</t>
  </si>
  <si>
    <t>PAVŠIČEVO NASELJE</t>
  </si>
  <si>
    <t>PRI HRASTU</t>
  </si>
  <si>
    <t>ULICA BRATOV HVALIČ</t>
  </si>
  <si>
    <t>ULICA TOMA BREJCA</t>
  </si>
  <si>
    <t>OBRAČALIŠČE KROMBERK/LOKE</t>
  </si>
  <si>
    <t>IZTOKOVA ULICA</t>
  </si>
  <si>
    <t>INDUSTRIJSKA CESTA</t>
  </si>
  <si>
    <t>ULICA VINKA VODOPIVCA</t>
  </si>
  <si>
    <t>VARDA</t>
  </si>
  <si>
    <t>KS ROŽNA DOLINA</t>
  </si>
  <si>
    <t>POD GRIČEM mimo Merkurja</t>
  </si>
  <si>
    <t>POD GRIČEM ULICE</t>
  </si>
  <si>
    <t>LISKUR</t>
  </si>
  <si>
    <t>VIPAVSKA CESTA JUDOVSKO POKOPALIŠČE</t>
  </si>
  <si>
    <t>POT NA PRISTAVO</t>
  </si>
  <si>
    <t>ULICA ANGELA BESEDNJAKA</t>
  </si>
  <si>
    <t>ULICA JOŽETA MIHEVCA</t>
  </si>
  <si>
    <t>ULICA LJUBA ŠERCERJA</t>
  </si>
  <si>
    <t>ULICA 25.MAJA</t>
  </si>
  <si>
    <t>ULICA 9. MAJA</t>
  </si>
  <si>
    <t>VIPAVSKA CESTA RONDO</t>
  </si>
  <si>
    <t>VIPAVSKA CESTA</t>
  </si>
  <si>
    <t>KS PRISTAVA</t>
  </si>
  <si>
    <t>KOSTANJEVIŠKA CESTA</t>
  </si>
  <si>
    <t>SONČNA ULICA</t>
  </si>
  <si>
    <t>STRMA POT</t>
  </si>
  <si>
    <t>ULICA P.TOMAŽIČA</t>
  </si>
  <si>
    <t>ULICA SERGEJA MAŠERE</t>
  </si>
  <si>
    <r>
      <t>SOŠKA CESTA</t>
    </r>
    <r>
      <rPr>
        <sz val="9"/>
        <color indexed="8"/>
        <rFont val="Calibri"/>
        <family val="2"/>
        <charset val="238"/>
      </rPr>
      <t xml:space="preserve"> </t>
    </r>
  </si>
  <si>
    <t>LG287011</t>
  </si>
  <si>
    <t>LG287022</t>
  </si>
  <si>
    <t>JP786317, JP786773, JP786318</t>
  </si>
  <si>
    <t>JP786317, JP786771</t>
  </si>
  <si>
    <t>LK286131</t>
  </si>
  <si>
    <t>JP786161, JP786162, JP786163, JP786164, JP786165</t>
  </si>
  <si>
    <t>JP786272</t>
  </si>
  <si>
    <t>JP786171 in JP786433</t>
  </si>
  <si>
    <t>JP 786432</t>
  </si>
  <si>
    <t>odcep iz U. Matevža Veluščka JP786532</t>
  </si>
  <si>
    <t>JP786621</t>
  </si>
  <si>
    <t>JP786571</t>
  </si>
  <si>
    <t>JP786631</t>
  </si>
  <si>
    <t>JP786521</t>
  </si>
  <si>
    <t>LK286151 in JP786774</t>
  </si>
  <si>
    <t>JP786271</t>
  </si>
  <si>
    <t>JP786281</t>
  </si>
  <si>
    <t>JP786072</t>
  </si>
  <si>
    <t>JP786501</t>
  </si>
  <si>
    <t>LK786121</t>
  </si>
  <si>
    <t>JP786674 in JP786673</t>
  </si>
  <si>
    <t>JP786551</t>
  </si>
  <si>
    <t>JP786172</t>
  </si>
  <si>
    <t xml:space="preserve">JP786173 </t>
  </si>
  <si>
    <t>LK286141</t>
  </si>
  <si>
    <t>JP786662</t>
  </si>
  <si>
    <t>JP786664</t>
  </si>
  <si>
    <t>JP786663</t>
  </si>
  <si>
    <t>JP786311</t>
  </si>
  <si>
    <t>JP786314</t>
  </si>
  <si>
    <t>JP786315</t>
  </si>
  <si>
    <t>JP786313</t>
  </si>
  <si>
    <t>JP 786671</t>
  </si>
  <si>
    <t>JP786681</t>
  </si>
  <si>
    <t>JP786561</t>
  </si>
  <si>
    <t>JP786531 in JP786533</t>
  </si>
  <si>
    <t>JP786691</t>
  </si>
  <si>
    <t>JP786701 in JP786702</t>
  </si>
  <si>
    <t>LK 286111 in LK 286112</t>
  </si>
  <si>
    <t>JP 786492, JP786491 in JP786493</t>
  </si>
  <si>
    <t>JP786541 in JP786651</t>
  </si>
  <si>
    <t>JP786431</t>
  </si>
  <si>
    <t>JP786316</t>
  </si>
  <si>
    <t>JP786741</t>
  </si>
  <si>
    <t>LG287012</t>
  </si>
  <si>
    <t>JP786523</t>
  </si>
  <si>
    <t>LK2876241</t>
  </si>
  <si>
    <t>LK286221 in JP786226(vključno do vrha z dvema stranskima ulicama)</t>
  </si>
  <si>
    <t>LK286251, JP786251, JP786252, JP786253, JP786254</t>
  </si>
  <si>
    <t>LZ288151</t>
  </si>
  <si>
    <t>LK286201</t>
  </si>
  <si>
    <t>JP787083, JP786601, JP786602, JP786603 (in odcep), JP786604, JP786606, JP786235, JP786234, JP786233, JP786232, JP786231</t>
  </si>
  <si>
    <t>JP786721</t>
  </si>
  <si>
    <t>LC284122</t>
  </si>
  <si>
    <t>JP786225, JP786224, JP 786227, JP786223, JP786222, JP786221</t>
  </si>
  <si>
    <t>LK286311</t>
  </si>
  <si>
    <t>LK2862212, LK286231, LK286211, LC284122 (od glavne do konca robnika proti Lokam), JP787082</t>
  </si>
  <si>
    <t>LK286261</t>
  </si>
  <si>
    <t>JP786244, JP786243, JP786241, JP786242</t>
  </si>
  <si>
    <t>LK286421</t>
  </si>
  <si>
    <t>JP786191, JP786195, JP786192, JP786194, JP786193</t>
  </si>
  <si>
    <t>NI KATEGORIZIRANA- ob Vrtojbici</t>
  </si>
  <si>
    <t>G20438</t>
  </si>
  <si>
    <t>LC284172</t>
  </si>
  <si>
    <t>JP786153</t>
  </si>
  <si>
    <t>JP786151</t>
  </si>
  <si>
    <t>JP786212</t>
  </si>
  <si>
    <t>JP786211</t>
  </si>
  <si>
    <t>LK286411, JP786152, JP786302, JP786303, JP786304, JP786301</t>
  </si>
  <si>
    <t>JP786201</t>
  </si>
  <si>
    <t>LC414011, G20484</t>
  </si>
  <si>
    <t>LC284172, 1956/5 mejni prehod do meje, JP786792, 786791, LC284172 (del cestišča pod ulicami enostransko)</t>
  </si>
  <si>
    <t>JP786101, JP786102</t>
  </si>
  <si>
    <t xml:space="preserve">JP786141 </t>
  </si>
  <si>
    <t>LK286401, JP786132, JP786133, JP786134</t>
  </si>
  <si>
    <t>JP786481, JP786482</t>
  </si>
  <si>
    <t>JP786665</t>
  </si>
  <si>
    <t>SKUPAJ POMETANJE CESTIŠČ</t>
  </si>
  <si>
    <t xml:space="preserve"> CENA</t>
  </si>
  <si>
    <t>VOJKOVA CESTA 2-37</t>
  </si>
  <si>
    <t>KOLESARSKA STEZA</t>
  </si>
  <si>
    <t>POMETANJE PLOČNIKOV                                                  KOMBINIRANO POMETANJE PLOČNIKOV</t>
  </si>
  <si>
    <t>CESTA IX. KORPUSA 0-645</t>
  </si>
  <si>
    <t>VOJKOVA CESTA 284-668</t>
  </si>
  <si>
    <t>VOJKOVA CESTA 0-284</t>
  </si>
  <si>
    <t>CESTA IX. KORPUSA 675-932</t>
  </si>
  <si>
    <t>CESTA IX. KORPUSA 932-1185</t>
  </si>
  <si>
    <t>CESTA IX. KORPUSA 373-892</t>
  </si>
  <si>
    <t>LANGOBARDSKA ULICA 0-239</t>
  </si>
  <si>
    <t>MED OGRADAMI 5-203</t>
  </si>
  <si>
    <t>MIZARSKA ULICA 0-72</t>
  </si>
  <si>
    <t>TRG J.SREBRNIČA 274-367</t>
  </si>
  <si>
    <t>TRG J.SREBRNIČA 0-65</t>
  </si>
  <si>
    <t>POD VINOGRADI 190-240</t>
  </si>
  <si>
    <t>SOŠKA CESTA 0-269</t>
  </si>
  <si>
    <t>ULICA MAKSA VALENTINČIČA</t>
  </si>
  <si>
    <t>ULICA XXX DIVIZIJE</t>
  </si>
  <si>
    <t>OBRAČALIŠČE KROMBERK/LOKE IN VINKA VODOPIVCA</t>
  </si>
  <si>
    <t>POD GRIČEM</t>
  </si>
  <si>
    <t>POT NA PRISTAVO (53-240)</t>
  </si>
  <si>
    <t>ULICA 25.MAJA (16-85)</t>
  </si>
  <si>
    <t>RONDO</t>
  </si>
  <si>
    <t>AVTOBUSNA POSTAJALIŠČA 7kos</t>
  </si>
  <si>
    <t>LC284181</t>
  </si>
  <si>
    <t xml:space="preserve">JP786317 </t>
  </si>
  <si>
    <t>JP786272(243-341m), JP786431, JP786432</t>
  </si>
  <si>
    <t>JP786532</t>
  </si>
  <si>
    <t>JP786281, JP786282</t>
  </si>
  <si>
    <t>LK286121</t>
  </si>
  <si>
    <t>JP786674</t>
  </si>
  <si>
    <t>JP786664, JP786663, JP786662</t>
  </si>
  <si>
    <t>JP786311/312/313/314/315</t>
  </si>
  <si>
    <t>JP7866711</t>
  </si>
  <si>
    <t>JP786562</t>
  </si>
  <si>
    <t>JP786531</t>
  </si>
  <si>
    <t>LK286111</t>
  </si>
  <si>
    <t>LK286112</t>
  </si>
  <si>
    <t>JP786493, JP786491</t>
  </si>
  <si>
    <t>JP786492</t>
  </si>
  <si>
    <t>JP786541, JP786651</t>
  </si>
  <si>
    <t>JP786581 + stranska</t>
  </si>
  <si>
    <t>LK286241</t>
  </si>
  <si>
    <t>LK286221, JP786226</t>
  </si>
  <si>
    <t>JP786252, LK286251 (413-463m)</t>
  </si>
  <si>
    <t>LK286232</t>
  </si>
  <si>
    <t>LK286201, JP786606</t>
  </si>
  <si>
    <t>JP787083, JP786602, JP786232, JP786233, JP786234, JP786604, JP786235</t>
  </si>
  <si>
    <t>LK286212, JP787082</t>
  </si>
  <si>
    <t>LK286211</t>
  </si>
  <si>
    <t>LK286211, LC284122</t>
  </si>
  <si>
    <t>127/2  127/1 in LC284122</t>
  </si>
  <si>
    <t>LK286201/311</t>
  </si>
  <si>
    <t>JP786195/192/193</t>
  </si>
  <si>
    <t>LC284171,R2440348, LC284172</t>
  </si>
  <si>
    <t>LK286411</t>
  </si>
  <si>
    <t>R24440365</t>
  </si>
  <si>
    <t>G21031486, G21030438</t>
  </si>
  <si>
    <t>R24440347</t>
  </si>
  <si>
    <t>LC414011,G21030484/1486, LC284171</t>
  </si>
  <si>
    <t>LC284172 (246-395 in 625-803)</t>
  </si>
  <si>
    <t>JP786791, JP786792</t>
  </si>
  <si>
    <t>LK286401, JP786134</t>
  </si>
  <si>
    <t>Ploščad (kpl)</t>
  </si>
  <si>
    <t>SKUPAJ KOMBINIRANO POMETANJE PLOČNIKOV</t>
  </si>
  <si>
    <t>POMETANJE KOLESARSKE                                           KOMBINIRANO POMETANJE KOLESARSKIH POTI</t>
  </si>
  <si>
    <t xml:space="preserve">KOLESARSKA STEZA Rožna Dolina </t>
  </si>
  <si>
    <t>KOLESARSKA STEZA Kromberk</t>
  </si>
  <si>
    <t>KOLESARSKA STEZA Solkan - Vojkova</t>
  </si>
  <si>
    <t>KOLESARSKA STEZA Solkan - ulica Milojke Štrukelj</t>
  </si>
  <si>
    <t>med predorom in vipavsko cesto navzdol</t>
  </si>
  <si>
    <t>pot za industrijsko cono ob LK286311, LK286201</t>
  </si>
  <si>
    <t xml:space="preserve">LG 287012 </t>
  </si>
  <si>
    <t>kolesarska od predora do Šempeterske katastrske občine</t>
  </si>
  <si>
    <t>SKUPAJ KOMBINIRANO POMETANJE KOLESARSKIH POTI</t>
  </si>
  <si>
    <t>CENA</t>
  </si>
  <si>
    <t>Vojkova ulica</t>
  </si>
  <si>
    <t>Pod Vinogradi</t>
  </si>
  <si>
    <t>parkirna mesta</t>
  </si>
  <si>
    <t>LOKACIJA</t>
  </si>
  <si>
    <t>NAHAJALIŠČE</t>
  </si>
  <si>
    <t>Soška cesta- pri obračališče</t>
  </si>
  <si>
    <t>SOLKAN</t>
  </si>
  <si>
    <t>PRISTAVA</t>
  </si>
  <si>
    <t xml:space="preserve">VRSTA </t>
  </si>
  <si>
    <t>parkirišče</t>
  </si>
  <si>
    <t>ROŽNA DOLINA</t>
  </si>
  <si>
    <t>KROMBERK</t>
  </si>
  <si>
    <t>ČIŠČENJE PARKIRNIH MEST</t>
  </si>
  <si>
    <t>ČIŠČENJE PARKIRNIH MEST IN PARKIRIŠČ</t>
  </si>
  <si>
    <t>SKUPAJ ČIŠČENJE PARKIRNIH MEST IN PARKIRIŠČ</t>
  </si>
  <si>
    <t>VRSTA POTI</t>
  </si>
  <si>
    <t>povezovalna pot</t>
  </si>
  <si>
    <t>asfaltiran pot proti Kekcu</t>
  </si>
  <si>
    <t>pešpot za šolo</t>
  </si>
  <si>
    <t>podhod po glavno cesto</t>
  </si>
  <si>
    <t>stopniščna pot</t>
  </si>
  <si>
    <t>stopnjice iz zgornje v spodnjo ulico med hišami</t>
  </si>
  <si>
    <t>POT NA KEKEC</t>
  </si>
  <si>
    <t>PODHOD ROŽNA DOLINA</t>
  </si>
  <si>
    <t>U. 25 MAJA STOPNICE 2X</t>
  </si>
  <si>
    <t>SKUPAJ PEŠPOTI, POVZOVALNE POTI, STOPNIŠČNE POTI</t>
  </si>
  <si>
    <t xml:space="preserve">POVEZOVALNA STOPNJIŠČNA POT IZ U. 25 MAJA NA Vipvsko cesto </t>
  </si>
  <si>
    <t>TIP</t>
  </si>
  <si>
    <t xml:space="preserve">SKUPAJ  </t>
  </si>
  <si>
    <t>CESTA IX. KORPUSA ŠT. 90</t>
  </si>
  <si>
    <t>PARK ZA SPOMENIKOM</t>
  </si>
  <si>
    <t>KAJAK STOPNICE</t>
  </si>
  <si>
    <t xml:space="preserve">UL. JOSIPA MAKUCA </t>
  </si>
  <si>
    <t xml:space="preserve">SOŠKA CESTA OBRAČALIŠČE </t>
  </si>
  <si>
    <t xml:space="preserve">POKOPALIŠČE </t>
  </si>
  <si>
    <t>POKOPALIŠČE-ŽOGICA</t>
  </si>
  <si>
    <t>SOLKANSKI MOST</t>
  </si>
  <si>
    <t>UL. B. KALINA-O.Š.SOLKAN</t>
  </si>
  <si>
    <t>ULICA SOČEBRANOVA</t>
  </si>
  <si>
    <t>VOJKOVA C.-UL.K.JUGA-VALENTINČIČEVA</t>
  </si>
  <si>
    <t>VOJKOVA CESTA</t>
  </si>
  <si>
    <t>KRIŽIŠČE OBVOZNICA</t>
  </si>
  <si>
    <t>PREVALO</t>
  </si>
  <si>
    <t xml:space="preserve">INDUSTRIJSKA CESTA </t>
  </si>
  <si>
    <t>UL.25 MAJA</t>
  </si>
  <si>
    <t>DRŽAVNA MEJA</t>
  </si>
  <si>
    <t>ul.25 maja</t>
  </si>
  <si>
    <t>KOSTANJEVIŠKA</t>
  </si>
  <si>
    <t>zelenica pred hišo št. 90 last MONG</t>
  </si>
  <si>
    <t>pas na drugi strani pločnika ob zidu in ograji proti Mostovni</t>
  </si>
  <si>
    <t>pas ob zidu -Mostovna vhod do železniške hiše</t>
  </si>
  <si>
    <t>stopnice nižje od železnice proti kajak centru</t>
  </si>
  <si>
    <t>pešpot delno makadamska iz Mizarske na Ulico B. Kalina</t>
  </si>
  <si>
    <t>Veliki park Solkan</t>
  </si>
  <si>
    <t>pasovi ob robniku do zida</t>
  </si>
  <si>
    <t>pas ob parkirnih mestih za stavbo od zaporov</t>
  </si>
  <si>
    <t>zelenica levo in desno na križišču vhod proti pokopališču, ter dva otoka naprej na poti do kopališča</t>
  </si>
  <si>
    <t>pešpot</t>
  </si>
  <si>
    <t>na začetku Solkana ob živi meji (avtobusna) in naprej od krožnega proti krožnem (Brumat) levo in desno</t>
  </si>
  <si>
    <t>zelenica ob spomeniku</t>
  </si>
  <si>
    <t>brežina pod cesto nasproti odcepa za v Brda</t>
  </si>
  <si>
    <t>brežina pri križišču obvoznica Solkan proti Sv. Gori</t>
  </si>
  <si>
    <t>zelenica in parkirišče spomenik Borojevič Prevalo</t>
  </si>
  <si>
    <t>zelenica pri avtobusnem obračališču Kromberk Loke</t>
  </si>
  <si>
    <t>ravninski del</t>
  </si>
  <si>
    <t>strmi del</t>
  </si>
  <si>
    <t>celotna kolesarska od tunela proti Šempetru, vhodi in izhodi,  ter pasova levo in desno nasproti Fortune do krožošča</t>
  </si>
  <si>
    <t>trikotnik v ovinku na vrhu ulice parc št. 40/2</t>
  </si>
  <si>
    <t>pred in po železniška proga na levi strani proti Italji</t>
  </si>
  <si>
    <t xml:space="preserve">pas ob pločniku krožišča, okrog spomenika braniteljem in pas ob avtobusni </t>
  </si>
  <si>
    <t>judovsko pokopališče strmina</t>
  </si>
  <si>
    <t>ravnina judovsko pokopališče</t>
  </si>
  <si>
    <t>travnate površine na parc 808/8 do krožnega v centru pri rusi hiši</t>
  </si>
  <si>
    <t>dva trikotnika na križišču nad judovskim pokopališčem</t>
  </si>
  <si>
    <t>po tunelu Panovec brežina ob kolesarski stezi</t>
  </si>
  <si>
    <t>parcela 25/6 travnik, 15/8 brežina, brežina 61/2</t>
  </si>
  <si>
    <t xml:space="preserve"> ob stopnjicah in potki na Kapelo</t>
  </si>
  <si>
    <t>zelene površine</t>
  </si>
  <si>
    <t>brežina pod viaduktom 1 del, 2 del in na vrhu ob pri glavni cesti</t>
  </si>
  <si>
    <t>50-II.1</t>
  </si>
  <si>
    <t>250-II.1</t>
  </si>
  <si>
    <t>145-II.1</t>
  </si>
  <si>
    <t>SKUPAJ POBIRANJE NAVLAKE ZELENE POVRŠINE</t>
  </si>
  <si>
    <t>POBIRANJE NAVLAKE ZELENE POVRŠINE</t>
  </si>
  <si>
    <t>VODOVODNA POT</t>
  </si>
  <si>
    <t>Pešpot</t>
  </si>
  <si>
    <t>PRAZNJENJE KOŠEV</t>
  </si>
  <si>
    <t>KD</t>
  </si>
  <si>
    <t xml:space="preserve">SKUPAJ </t>
  </si>
  <si>
    <t>VRSTA SMETNJAKA</t>
  </si>
  <si>
    <t>Vojkova pri kolesarskem parkirišču</t>
  </si>
  <si>
    <t>Solkanski park</t>
  </si>
  <si>
    <t>Pot na breg - kajak center</t>
  </si>
  <si>
    <t>Vojkova c. - pešpot Klementa Juga</t>
  </si>
  <si>
    <t>Stara pot</t>
  </si>
  <si>
    <t>Vojkova med pekarno Brumat in Hermeliko</t>
  </si>
  <si>
    <t>Vojkova avtobusna pri Hermeliki</t>
  </si>
  <si>
    <t>Vojkova avtobusna nasproti Hermelike</t>
  </si>
  <si>
    <t>Vojkova  križišče v Žabji kraj</t>
  </si>
  <si>
    <t>Vojkova nova avtobusna pri tabli Nova Gorica</t>
  </si>
  <si>
    <t>Žabji kraj spomenik</t>
  </si>
  <si>
    <t>Sočebranova park</t>
  </si>
  <si>
    <t>1 delni</t>
  </si>
  <si>
    <t xml:space="preserve">1 delni </t>
  </si>
  <si>
    <t>trodelni</t>
  </si>
  <si>
    <t>PRAZNJENJE KOŠEV ZA PASJE IZTREBKE</t>
  </si>
  <si>
    <t>Soška cesta Solkan</t>
  </si>
  <si>
    <t>Pristava</t>
  </si>
  <si>
    <t>Rožna dolina park</t>
  </si>
  <si>
    <t>SKUPAJ PRAZNJENJE KOŠEV</t>
  </si>
  <si>
    <t>OSKRBA VRTNIC IN POKROVNIH RASTLIN</t>
  </si>
  <si>
    <t>okop. s pletjem in odvozom</t>
  </si>
  <si>
    <t>pletje z odvozom</t>
  </si>
  <si>
    <t>obrezovanje z odvozom</t>
  </si>
  <si>
    <t>oskrba</t>
  </si>
  <si>
    <t>VRTNICE</t>
  </si>
  <si>
    <t>pogostost</t>
  </si>
  <si>
    <t>cena/enoto</t>
  </si>
  <si>
    <r>
      <t>skupaj m</t>
    </r>
    <r>
      <rPr>
        <sz val="11"/>
        <color indexed="8"/>
        <rFont val="Calibri"/>
        <family val="2"/>
        <charset val="238"/>
      </rPr>
      <t>²</t>
    </r>
  </si>
  <si>
    <t>skupna cena</t>
  </si>
  <si>
    <t>R.DOLINA-krožišče</t>
  </si>
  <si>
    <t>R.DOLINA-pri spomeniku BRANITELJEM</t>
  </si>
  <si>
    <t>Soška cesta- Solkan par št.874/1</t>
  </si>
  <si>
    <t>Rafut Kostanjeviška</t>
  </si>
  <si>
    <t>Solkan - proti pokopališču</t>
  </si>
  <si>
    <t>Solkan spomenik braniteljem (Žabji kraji)</t>
  </si>
  <si>
    <t xml:space="preserve">Trg Maksa Plenčiča korita </t>
  </si>
  <si>
    <t>Soška cesta- Solkan korita nasproti obračališča</t>
  </si>
  <si>
    <t>Korita na trgu Maksa plenčiča</t>
  </si>
  <si>
    <t xml:space="preserve">Obračališče Solkan krožno </t>
  </si>
  <si>
    <t>Obračališče Solkan vhod desno</t>
  </si>
  <si>
    <t>Rožna Dolina otoki pred  krožnim 2 kos</t>
  </si>
  <si>
    <t>Kromberk Sv. Trojica korita (7kos)</t>
  </si>
  <si>
    <t>Kromberk Sv. Trojica pokrovne rastline na vrhu na parkirišču</t>
  </si>
  <si>
    <t>Kromberk Sv. Trojica pokrovne rastline nad pločnikom južno od pokopališča</t>
  </si>
  <si>
    <t>OPIS</t>
  </si>
  <si>
    <t>KOŠNJA JAVNIH ZELENIH POVRŠIN</t>
  </si>
  <si>
    <t>POGOST.</t>
  </si>
  <si>
    <t xml:space="preserve">CENA/E </t>
  </si>
  <si>
    <t>od vhodo v industrijsko pod železniško progo in ob glavni poti ob cestni ograji (širina 1m)</t>
  </si>
  <si>
    <t>CONA "6-III.1"</t>
  </si>
  <si>
    <t>CONA "8-III.1"</t>
  </si>
  <si>
    <t>CONA "12-III.1"</t>
  </si>
  <si>
    <t>GRABLJENJE  JAVNIH ZELENIH POVRŠIN PO ODPADU LISTJA</t>
  </si>
  <si>
    <t>Lokacija</t>
  </si>
  <si>
    <t xml:space="preserve">SKUP.  m2  </t>
  </si>
  <si>
    <t>Cena/enoto</t>
  </si>
  <si>
    <t>Velik park Solkan</t>
  </si>
  <si>
    <t xml:space="preserve">Mali park Solkan </t>
  </si>
  <si>
    <t>Spomenik NOB Solkan</t>
  </si>
  <si>
    <t>Igrišče na koncu Sočebranove ulice</t>
  </si>
  <si>
    <t>Igrišče in zelenica - ulica B. Kalina za osnovno šolo Solkan</t>
  </si>
  <si>
    <t>Zelenica okrog asfaltiranega parkirišča obračališče Solkan</t>
  </si>
  <si>
    <t xml:space="preserve">Park spomenik za vrtcem </t>
  </si>
  <si>
    <t>Mejni prehod</t>
  </si>
  <si>
    <t>Park ob cesti Pot na Pristavo</t>
  </si>
  <si>
    <t>,</t>
  </si>
  <si>
    <t>OPIS                                                                                  OSKRBA GRMOVNIC</t>
  </si>
  <si>
    <t xml:space="preserve">LOKACIJA </t>
  </si>
  <si>
    <t>CENA/ENOTO</t>
  </si>
  <si>
    <t>Ulica pod Vinogradi ob parkirišču (grmovnice in palme)</t>
  </si>
  <si>
    <t>Igrišče pri pešpoti za OŠ Solkan ob ulici B. Kalina (grmovnice ob poti in druge okrasne rastline)</t>
  </si>
  <si>
    <t>Mizarska ulica ob klopci pod parc. št. 986/3 (okrasne rastline in lavanda)</t>
  </si>
  <si>
    <t>KS Solkan spomenik nasproti stavbe KS Solkan (ciprese okrog spomenika)</t>
  </si>
  <si>
    <t>Zeleni otok Soška cesta ulica proti pokopališču vse grmovnice in okr. Rastline)</t>
  </si>
  <si>
    <t>Cesta IX Korpusa Solkan spomenik NOB (vse grmovnice)</t>
  </si>
  <si>
    <t>Mali park Solkan (vse grmovnice)</t>
  </si>
  <si>
    <t>Cesta IX Korpusa pri klopcu nasproti Mercatorja (lavrus in oleandri)</t>
  </si>
  <si>
    <t>Velik park Solkan (grmovnice in druge okrasne rastline do višine 3m)</t>
  </si>
  <si>
    <t>Cesta IX Korpusa pri mejnem prehodu Solkan (grmovnice)</t>
  </si>
  <si>
    <t>Kostanjeviška cesta (grmovnice)</t>
  </si>
  <si>
    <t>Vipavska cesta, cesta med 1 in 2 krožnim na avtobusni postaji blizu spomenika (grm)</t>
  </si>
  <si>
    <t xml:space="preserve">Park Rožna Dolina (ob cesti na Pristavo) grmovnice </t>
  </si>
  <si>
    <t>Ulica 9. maja okrog kontejnerskega mesta (grmovnice)</t>
  </si>
  <si>
    <t>Kromberk obračališče okrasni otok - pampaška trava</t>
  </si>
  <si>
    <t>Skupaj</t>
  </si>
  <si>
    <t>OPIS                                                                                  OSKRBA ŽIVE MEJE</t>
  </si>
  <si>
    <t>Soška cesta nasproti obračališče od kontejnerjev do križišča za brda</t>
  </si>
  <si>
    <t>Soška cesta v križišču vhod proti pokopališču - ob kontejnerskem mestu</t>
  </si>
  <si>
    <t>Mali park Solkan (2x živa meja)</t>
  </si>
  <si>
    <t>Velik park Solkan (živa meja)</t>
  </si>
  <si>
    <t>Zelenica iz xxx divizije na M. Veluščka (živa meja ob kont. mestu - jasmin)</t>
  </si>
  <si>
    <t>Vojkova cesta ob pločniku (živa meja laurus enostransko)</t>
  </si>
  <si>
    <t>Ulica 9. maja okrog kontejnerskega mesta (živa meja)</t>
  </si>
  <si>
    <t>Kromberk Sv. Trojica živa meja JZ ob pokopališču</t>
  </si>
  <si>
    <t>Kromberk Sv. Trojica živa meja  nad cesto na parkirišču</t>
  </si>
  <si>
    <t xml:space="preserve">SOLKAN </t>
  </si>
  <si>
    <t>KROMBERK IN LOKE</t>
  </si>
  <si>
    <t xml:space="preserve">OSTALA PAVŠALNA DELA PRI UREJANJU IN ČIŠČENJU JAVNIH POVRŠIN </t>
  </si>
  <si>
    <t>Postavka</t>
  </si>
  <si>
    <t>Količina</t>
  </si>
  <si>
    <t>Enota</t>
  </si>
  <si>
    <t xml:space="preserve">               EUR</t>
  </si>
  <si>
    <t xml:space="preserve"> PK DELAVEC</t>
  </si>
  <si>
    <t>ura</t>
  </si>
  <si>
    <t xml:space="preserve"> KV  DELAVEC</t>
  </si>
  <si>
    <t>Poltovorno vozilo</t>
  </si>
  <si>
    <t>Tovorno vozilo 6t</t>
  </si>
  <si>
    <t>Avtodvigalo</t>
  </si>
  <si>
    <t>Nahrbtna kosilnica</t>
  </si>
  <si>
    <t>Kosilnica BCS</t>
  </si>
  <si>
    <t>Motorna žaga-škarje</t>
  </si>
  <si>
    <t>Agregat</t>
  </si>
  <si>
    <t>Material- ocenjeno</t>
  </si>
  <si>
    <t>Skupaj cena brez DDV</t>
  </si>
  <si>
    <t>Med ostala dela na javnih površinah so uvrščene naslednje aktivnosti:                                                                                                                                                                                                                                                                 Vzdrževanje parkovnih klopi, košev, varovalnih količkov, zalivanje nasadov v sušnem obdobju, obrezovanje nizkih in suhih drevesnih vej, košnja nepredvidenih površin, odstranjevanje vejevja in ostalih predmetov iz prometnih površin po burji, neurju ipd...                                                                                                                                                                                                 Z izjemo interventnih del se za vsa navedena dela predhodno in tekoče usklajujejo predstavniki koncesionarja in koncendenta. Dela se izvajajo režijsko po cenah iz veljavnega cenika.</t>
  </si>
  <si>
    <t xml:space="preserve">POMETANJE VOZIŠČ  </t>
  </si>
  <si>
    <r>
      <t>m</t>
    </r>
    <r>
      <rPr>
        <b/>
        <sz val="11"/>
        <color indexed="8"/>
        <rFont val="Calibri"/>
        <family val="2"/>
        <charset val="238"/>
      </rPr>
      <t>²</t>
    </r>
  </si>
  <si>
    <t xml:space="preserve">KS KROMBERK </t>
  </si>
  <si>
    <t>JP786312 nova ulica pri novih stanovanjih</t>
  </si>
  <si>
    <t xml:space="preserve">INDUSTRIJSKA CONA SOLKAN </t>
  </si>
  <si>
    <t>R20348, R20365, R20347(od Merkurja do križišča Liskur), G20438, LC284171,</t>
  </si>
  <si>
    <t>Ul. za spomenikom pri parku</t>
  </si>
  <si>
    <t>Ul. Ludvika Slokarja (velik park)</t>
  </si>
  <si>
    <t>Pri mejnem prehodu nasproti igrišča</t>
  </si>
  <si>
    <t>Industrijska cona Solkan</t>
  </si>
  <si>
    <t>Trg Marka Plenčiča</t>
  </si>
  <si>
    <t>Pri Sveti trojici</t>
  </si>
  <si>
    <t>ČIŠČENJE PEŠPOTI, POVEZOVALNE POTI, STOPNIŠČNE POTI</t>
  </si>
  <si>
    <t>SOČEBRANOVA ULICA NA ULICO JOSIPA MAKUCA</t>
  </si>
  <si>
    <t>IZ ŠOLSKE U. -  U. MILOJKE ŠTRUKELJ</t>
  </si>
  <si>
    <t>OD U. MATEVŽA VELUŠČKA NA U. XXX DIVIZIJE</t>
  </si>
  <si>
    <t>IZ U. TRINKA Z. NA U. MATEVŽA VELUŠČKA</t>
  </si>
  <si>
    <t>IZ SOČEBRANOVE U. NA VOJKOVO U.</t>
  </si>
  <si>
    <t>IZ SOČEBRANOVE U. NA U. MILOJKE ŠTRUKELJ</t>
  </si>
  <si>
    <t>IZ VOJKOVE U. NA PIONIRSKO U.</t>
  </si>
  <si>
    <t>IZ U. MILOJKE Š. NA U. MILANA KLEMENČIČA</t>
  </si>
  <si>
    <t>IZ U. MILOJKE Š. NA  U. XXX DIVIZIJE</t>
  </si>
  <si>
    <t>IZ U. XXX DIVIZIJE NA U. XXX DIVIZIJO (zgornja ulica)</t>
  </si>
  <si>
    <t>Spomenik Borojevič Prevalo</t>
  </si>
  <si>
    <t xml:space="preserve">Začetek Soška cesta proti pokopališču </t>
  </si>
  <si>
    <t>Obračališče parkirni</t>
  </si>
  <si>
    <t>Obračališče avtobusna postaja</t>
  </si>
  <si>
    <t>Spomenik pri KS Sollkan</t>
  </si>
  <si>
    <t>Trg Maksa Plenčiča pred cerkvijo</t>
  </si>
  <si>
    <t>Park za spomenikom</t>
  </si>
  <si>
    <t>Spomenik pred parkom</t>
  </si>
  <si>
    <t>C. IX Korpusa pri h.št. 42</t>
  </si>
  <si>
    <t>Trg Jožeta Srebrniča  pred pekarno</t>
  </si>
  <si>
    <t>C. IX Korpusa klop metulj nasproti Sabotina</t>
  </si>
  <si>
    <t>C. IX Korpusa avtobusna pošta</t>
  </si>
  <si>
    <t>C. IX Korpusa pri klopci travnik križišče s Prvomajsko</t>
  </si>
  <si>
    <t>Park med M. Veluščka in XXX divizije pri klopcah</t>
  </si>
  <si>
    <t>Parkirišče kajak center</t>
  </si>
  <si>
    <t>Stopnice kajak center</t>
  </si>
  <si>
    <t>Ul. Milojke Štrukelj med Šolsko in med ogradami</t>
  </si>
  <si>
    <t>Pešpot na Kekec</t>
  </si>
  <si>
    <t>Pri igrišču</t>
  </si>
  <si>
    <t>Park Rožna Dolina ob križišču Vipavske ceste in Pot na Pristavo</t>
  </si>
  <si>
    <t>Avtobusna na Vipavski cesti</t>
  </si>
  <si>
    <t>Ul. 25 Maja</t>
  </si>
  <si>
    <t>Pešpot za OŠ Solkan</t>
  </si>
  <si>
    <t>Sveta Gora</t>
  </si>
  <si>
    <t>Mizarska ulica majhen travnik</t>
  </si>
  <si>
    <t>Kolesarska  pri predoru</t>
  </si>
  <si>
    <t>Vipavska cesta parc št.549/28 (pas ob zidu Merkur)</t>
  </si>
  <si>
    <t>POKROVNE RASTLINE</t>
  </si>
  <si>
    <t xml:space="preserve">ČIŠČENJE PARKIRIŠČ </t>
  </si>
  <si>
    <t>ČIŠČENJE POVEZOVALNIH POTI</t>
  </si>
  <si>
    <t>0,048/-0,185</t>
  </si>
  <si>
    <t>POMETANJE PLOČNIKOV IN KOLESARSKIH POTI</t>
  </si>
  <si>
    <t>Skupaj obračunsko leto 2024 (od vključno november 2023 do vključno oktober 2024</t>
  </si>
  <si>
    <t>Obračun NOVEMBER 2023</t>
  </si>
  <si>
    <t>Obračun DECEMBER 2023</t>
  </si>
  <si>
    <t>Zap. št.</t>
  </si>
  <si>
    <t>Vrsta opravljene storitve</t>
  </si>
  <si>
    <t>Cena na enoto brez DDV</t>
  </si>
  <si>
    <t>Vrednost brez DDV</t>
  </si>
  <si>
    <t>Popust 10%</t>
  </si>
  <si>
    <t>Osnova za DDV</t>
  </si>
  <si>
    <t>DDV</t>
  </si>
  <si>
    <t>Vrednost  DDV</t>
  </si>
  <si>
    <t>Za plačilo</t>
  </si>
  <si>
    <t>POMETANJE JAVNIH PROM. POVRŠIN</t>
  </si>
  <si>
    <t>pometanje vozišč  m</t>
  </si>
  <si>
    <t>pometanje pločnikov  m</t>
  </si>
  <si>
    <t>pometanje parkirišč  m</t>
  </si>
  <si>
    <t>POBIRANJE NAVLAKE IN PRAZNJENJE KOŠEV</t>
  </si>
  <si>
    <t>pobiranje navlake na  m²</t>
  </si>
  <si>
    <r>
      <rPr>
        <b/>
        <sz val="8"/>
        <color indexed="8"/>
        <rFont val="Calibri"/>
        <family val="2"/>
        <charset val="238"/>
      </rPr>
      <t>DELO/URA</t>
    </r>
    <r>
      <rPr>
        <sz val="8"/>
        <color indexed="8"/>
        <rFont val="Calibri"/>
        <family val="2"/>
        <charset val="238"/>
      </rPr>
      <t xml:space="preserve"> </t>
    </r>
    <r>
      <rPr>
        <sz val="7"/>
        <color indexed="8"/>
        <rFont val="Calibri"/>
        <family val="2"/>
        <charset val="238"/>
      </rPr>
      <t>čiščenje odtočnih jaškov,pločnikov in robnikov zaraščenosti,posek manjšega nevarnega suhega drevesa Pristava</t>
    </r>
  </si>
  <si>
    <r>
      <rPr>
        <b/>
        <sz val="8"/>
        <color indexed="8"/>
        <rFont val="Calibri"/>
        <family val="2"/>
        <charset val="238"/>
      </rPr>
      <t>KAMION/URA</t>
    </r>
    <r>
      <rPr>
        <sz val="8"/>
        <color indexed="8"/>
        <rFont val="Calibri"/>
        <family val="2"/>
        <charset val="238"/>
      </rPr>
      <t xml:space="preserve"> čiščenje odtočnih jaškov,pločnikov in robnikov zaraščenosti,posek manjšega nevarnega suhega drevesa Pristava</t>
    </r>
  </si>
  <si>
    <r>
      <t>pihalca, motorka, škarjasta /</t>
    </r>
    <r>
      <rPr>
        <sz val="8"/>
        <color indexed="8"/>
        <rFont val="Calibri"/>
        <family val="2"/>
        <charset val="238"/>
      </rPr>
      <t xml:space="preserve"> </t>
    </r>
    <r>
      <rPr>
        <b/>
        <sz val="8"/>
        <color indexed="8"/>
        <rFont val="Calibri"/>
        <family val="2"/>
        <charset val="238"/>
      </rPr>
      <t>URA</t>
    </r>
    <r>
      <rPr>
        <sz val="8"/>
        <color indexed="8"/>
        <rFont val="Calibri"/>
        <family val="2"/>
        <charset val="238"/>
      </rPr>
      <t xml:space="preserve"> čiščenje odtočnih jaškov,pločnikov in robnikov zaraščenosti,posek manjšega nevarnega suhega drevesa Pristava</t>
    </r>
  </si>
  <si>
    <r>
      <rPr>
        <b/>
        <sz val="9"/>
        <color indexed="8"/>
        <rFont val="Calibri"/>
        <family val="2"/>
        <charset val="238"/>
      </rPr>
      <t>motorna ščetka/URA</t>
    </r>
    <r>
      <rPr>
        <sz val="9"/>
        <color indexed="8"/>
        <rFont val="Calibri"/>
        <family val="2"/>
        <charset val="238"/>
      </rPr>
      <t xml:space="preserve"> </t>
    </r>
  </si>
  <si>
    <t>deponija/ kg</t>
  </si>
  <si>
    <t>praznjenje košev  /  kos</t>
  </si>
  <si>
    <t>OBREZ ŽIVE MEJE</t>
  </si>
  <si>
    <t>obrez žive meje m2</t>
  </si>
  <si>
    <t>VRTNICE, ENOLETNICE IN POKROVNE RASTLINE -  okopavanje in pletje z odvozom    m2</t>
  </si>
  <si>
    <t xml:space="preserve">BARVANJE PARKOVNIH KLOPI </t>
  </si>
  <si>
    <r>
      <t>KOŠNJA JAVNIH ZELENIH POVRŠIN  m</t>
    </r>
    <r>
      <rPr>
        <b/>
        <sz val="8"/>
        <color indexed="8"/>
        <rFont val="Calibri"/>
        <family val="2"/>
        <charset val="238"/>
      </rPr>
      <t>²</t>
    </r>
  </si>
  <si>
    <r>
      <t xml:space="preserve">GRABLJENJE JAVNIH ZELENIH POVRŠIN PO KOŠNJI  </t>
    </r>
    <r>
      <rPr>
        <b/>
        <sz val="9"/>
        <color indexed="8"/>
        <rFont val="Calibri"/>
        <family val="2"/>
        <charset val="238"/>
      </rPr>
      <t>m</t>
    </r>
    <r>
      <rPr>
        <b/>
        <sz val="9"/>
        <color indexed="8"/>
        <rFont val="Calibri"/>
        <family val="2"/>
        <charset val="238"/>
      </rPr>
      <t>²</t>
    </r>
    <r>
      <rPr>
        <sz val="9"/>
        <color indexed="8"/>
        <rFont val="Calibri"/>
        <family val="2"/>
        <charset val="238"/>
      </rPr>
      <t xml:space="preserve">  /PRISTAVA</t>
    </r>
  </si>
  <si>
    <r>
      <t>GRABLJENJE JAVNIH ZELENIH POVRŠIN PO ODPADU LISTJA    m</t>
    </r>
    <r>
      <rPr>
        <sz val="9"/>
        <color indexed="8"/>
        <rFont val="Calibri"/>
        <family val="2"/>
        <charset val="238"/>
      </rPr>
      <t>²</t>
    </r>
  </si>
  <si>
    <t>KOŠNJA JAVNIH ZELENIH POVRŠIN cone po 0,04  m2</t>
  </si>
  <si>
    <t>KOŠNJA JAVNIH ZELENIH POVRŠIN cone po 0,16   m2</t>
  </si>
  <si>
    <t>OBRAČUN DECEMBER 2023</t>
  </si>
  <si>
    <r>
      <rPr>
        <b/>
        <sz val="8"/>
        <color indexed="8"/>
        <rFont val="Calibri"/>
        <family val="2"/>
        <charset val="238"/>
      </rPr>
      <t>DELO/URA</t>
    </r>
    <r>
      <rPr>
        <sz val="8"/>
        <color indexed="8"/>
        <rFont val="Calibri"/>
        <family val="2"/>
        <charset val="238"/>
      </rPr>
      <t xml:space="preserve"> </t>
    </r>
    <r>
      <rPr>
        <sz val="7"/>
        <color indexed="8"/>
        <rFont val="Calibri"/>
        <family val="2"/>
        <charset val="238"/>
      </rPr>
      <t>čiščenje odtočnih jaškov,pločnikov in robnikov zaraščenosti, čiščenje po neurju</t>
    </r>
  </si>
  <si>
    <r>
      <rPr>
        <b/>
        <sz val="8"/>
        <color indexed="8"/>
        <rFont val="Calibri"/>
        <family val="2"/>
        <charset val="238"/>
      </rPr>
      <t>KAMION/URA</t>
    </r>
    <r>
      <rPr>
        <sz val="8"/>
        <color indexed="8"/>
        <rFont val="Calibri"/>
        <family val="2"/>
        <charset val="238"/>
      </rPr>
      <t xml:space="preserve"> čiščenje odtočnih jaškov,pločnikov in robnikov zaraščenosti, čiščenje po neurju</t>
    </r>
  </si>
  <si>
    <r>
      <t>pihalca, motorka, škarjasta /</t>
    </r>
    <r>
      <rPr>
        <sz val="8"/>
        <color indexed="8"/>
        <rFont val="Calibri"/>
        <family val="2"/>
        <charset val="238"/>
      </rPr>
      <t xml:space="preserve"> </t>
    </r>
    <r>
      <rPr>
        <b/>
        <sz val="8"/>
        <color indexed="8"/>
        <rFont val="Calibri"/>
        <family val="2"/>
        <charset val="238"/>
      </rPr>
      <t>URA</t>
    </r>
    <r>
      <rPr>
        <sz val="8"/>
        <color indexed="8"/>
        <rFont val="Calibri"/>
        <family val="2"/>
        <charset val="238"/>
      </rPr>
      <t xml:space="preserve"> čiščenje odtočnih jaškov,pločnikov in robnikov zaraščenosti, čiščenje po neurju</t>
    </r>
  </si>
  <si>
    <t>OBRAČUN NOVEMBER 2023</t>
  </si>
  <si>
    <t>POMETANJE JAVNIH PROMETNIH POVRŠIN OD 1.1.2024 DO 31.10.2024</t>
  </si>
  <si>
    <t xml:space="preserve">POBIRANJE NAVLAKE IN PRAZNJENJE KOŠEV OD 1.1.2024 DO 31.10.2024 </t>
  </si>
  <si>
    <t xml:space="preserve">UREJANJE IN VZDRŽEVANJE JAVNIH ZELENIH POVRŠIN OD 1.1.2024 DO 31.10.2024 </t>
  </si>
  <si>
    <t>OD 1.1.2024 DO 31.10.2024</t>
  </si>
  <si>
    <t>LETNI PROGRAM IZVAJANJA GJS UREJANJE IN ČIŠČENJE JAVNIH POVRŠIN ZA OBMOČJE NASELIJ SOLKAN, KROMBERK, ROŽNA DOLINA IN PRISTAVA OD 1.11.2023 DO 31.10.2024</t>
  </si>
  <si>
    <t>SKUPAJ ZA LETO 1.1.2024 - 31.10.2024</t>
  </si>
  <si>
    <t>Skupaj NOVEMBER 2023 IN DECEMBER 2023</t>
  </si>
  <si>
    <t>SKUPAJ KOMBINIRANO POMETANJE PLOČNIKOV IN KOMBINIRANO POMETANJE KOLESARSKIH POTI</t>
  </si>
  <si>
    <t>SKUPAJ ČIŠČENJE PARKIRNIH MEST</t>
  </si>
  <si>
    <t>SKUPAJ ČIŠČENJE PARKIRIŠČ</t>
  </si>
  <si>
    <t xml:space="preserve">SKUPAJ PRAZNJENJE KOŠEV IN KOŠEV ZA PASJE IZTREBKE </t>
  </si>
  <si>
    <t xml:space="preserve">SKUPAJ  PRAZNJENJE KOŠEV ZA PASJE IZTREBKE </t>
  </si>
  <si>
    <t>SKUPAJ KOŠNJA ZELENIH POVRŠIN</t>
  </si>
  <si>
    <t>SKUPAJ GRABLJENJE JAVNIH ZELENIH POVRŠIN</t>
  </si>
  <si>
    <t>SKUPAJ OSKRBA GRMOVNIC</t>
  </si>
  <si>
    <t>SKUPAJ OSKRBA ŽIVE MEJE</t>
  </si>
  <si>
    <t xml:space="preserve">Skupaj oskrba vrtnic </t>
  </si>
  <si>
    <t>Skupaj oskrba pokrovnih rastlin</t>
  </si>
  <si>
    <t>SKUPAJ OSKRBA VRTNIC IN POKROVNIH RASTLIN</t>
  </si>
  <si>
    <r>
      <t>O planiranih in izvedenih delih se predstavnika koncesionarja in koncendenta tedensko in dnevno pisno usklajujeta v skladu s tem letnim programom,</t>
    </r>
    <r>
      <rPr>
        <sz val="11"/>
        <color theme="1"/>
        <rFont val="Aptos Narrow"/>
        <family val="2"/>
        <scheme val="minor"/>
      </rPr>
      <t xml:space="preserve"> ki se lahko med letom tudi spremeni</t>
    </r>
    <r>
      <rPr>
        <sz val="11"/>
        <color theme="1"/>
        <rFont val="Aptos Narrow"/>
        <family val="2"/>
        <charset val="238"/>
        <scheme val="minor"/>
      </rPr>
      <t>. O predvidenih aktivnostih so redno obveščane tudi KS na območju katerih se izvajajo aktivnosti.</t>
    </r>
  </si>
  <si>
    <t xml:space="preserve">SOŠKA CESTA </t>
  </si>
  <si>
    <t>361/5 in 817/1 k.o.Solkan odcep k Seng oz. Žogica</t>
  </si>
  <si>
    <t xml:space="preserve">ULICA BORISA KALINA </t>
  </si>
  <si>
    <t>LK286141glavna cesta do spomenika oz Šolske ulice</t>
  </si>
  <si>
    <t xml:space="preserve">ULICA JOSIPA MAKUCA </t>
  </si>
  <si>
    <t>JP 786672 stranska ulica + obračališče</t>
  </si>
  <si>
    <t xml:space="preserve">SOČEBRANOVA ULICA </t>
  </si>
  <si>
    <t>JP786282 + obračališče</t>
  </si>
  <si>
    <t>JP786071 + avt. obračališče</t>
  </si>
  <si>
    <t>LG287011- od Mizarske do krožišča hotel Sabotin</t>
  </si>
  <si>
    <t>LG287022- od krožnega do Prvomajske ulice</t>
  </si>
  <si>
    <t>LG287051- od Y križišča pri Prvomajski u. do mejnega prehoda Solkan</t>
  </si>
  <si>
    <t>JP786581 in JP786582 + obračališče</t>
  </si>
  <si>
    <t xml:space="preserve">IZTOKOVA ULICA </t>
  </si>
  <si>
    <t xml:space="preserve">TRG J.SREBRNIČA </t>
  </si>
  <si>
    <t>JP786071+ proti železniški</t>
  </si>
  <si>
    <r>
      <t>SOŠKA CESTA</t>
    </r>
    <r>
      <rPr>
        <sz val="8"/>
        <color indexed="8"/>
        <rFont val="Calibri"/>
        <family val="2"/>
        <charset val="238"/>
      </rPr>
      <t xml:space="preserve">  </t>
    </r>
  </si>
  <si>
    <t>361/5 in 817/1 k.o.solkan - odcep k Žogici</t>
  </si>
  <si>
    <t xml:space="preserve">POD GRIČEM-VIPAVSKA </t>
  </si>
  <si>
    <t>LK286421 (pri Merkurju)</t>
  </si>
  <si>
    <t>Soška c. proti pokopališču (h.št.  17,19,23 in h.št. 18/a, 22)</t>
  </si>
  <si>
    <t>Parkirna mesta nasproti trga (Soška cesta h.št.4)</t>
  </si>
  <si>
    <t>Trg Jožeta Srebrniča (Soška cesta h.št. 6,7)</t>
  </si>
  <si>
    <t>Trg Jožeta Srebrniča, c. IX. korpusa</t>
  </si>
  <si>
    <t xml:space="preserve">Cesta IX. korpusa (od C. IX korpusa h. št 20 do h.št. 44) in Med ogradami na začetku </t>
  </si>
  <si>
    <t xml:space="preserve">Cesta IX. korpusa pri Pošti (h.št. 41 do 45 ) in C. IX. korpusa nasproti ceste Pot na Breg  </t>
  </si>
  <si>
    <t>Cesta IX. korpusa pri h. št. 65 in 69</t>
  </si>
  <si>
    <t>Cesta IX. korpusa nasproti h.št 67 - U. IX Korpusa h.št.89c</t>
  </si>
  <si>
    <t>Cesta IX. korpusa (od h.št  69 do 85)</t>
  </si>
  <si>
    <t>Cesta IX. korpusa pod h. št. 112</t>
  </si>
  <si>
    <t>C. IX. korpusa pri spomeniku</t>
  </si>
  <si>
    <t>Ul. Milojke Štrukelj pri h. št. 3</t>
  </si>
  <si>
    <t>Tominčeva ul. (h.št.18, 20)</t>
  </si>
  <si>
    <t>Tominčeva ul. (h.št. 4,6,8)</t>
  </si>
  <si>
    <t>Trinka Zamejskega (h.št. 1,3)</t>
  </si>
  <si>
    <t>Cesta IX. korpusa pri h. št. 86</t>
  </si>
  <si>
    <t>Trg Jožeta Srebrniča KS solkan</t>
  </si>
  <si>
    <t>Pri parku v Rožni dolini - pot na Pristavo</t>
  </si>
  <si>
    <t>Za avtobusno postajo Rožna dolina Vipavska cesta h. št 2C</t>
  </si>
  <si>
    <t>Ul. 9 Maja na začetku ulice pri h.št. 13</t>
  </si>
  <si>
    <t>Pri stavbi KS Rožna dolina</t>
  </si>
  <si>
    <t>U. ZA SPOMENIKOM na U. BORISA KALINA</t>
  </si>
  <si>
    <t>IZ U. JOSIPA MAKUCA NA POVEZOVALNO U. MILOJKE ŠOLSKA</t>
  </si>
  <si>
    <t>IZ U. JOSIPA MAKUCA NA VOJKOVO U.</t>
  </si>
  <si>
    <t>PEŠPOT ZA ŠOLO + IZ ULICE BORISA KALINA POVEZOVALNA POT, 6 POTI</t>
  </si>
  <si>
    <t xml:space="preserve">OB PARKU </t>
  </si>
  <si>
    <t xml:space="preserve">trikotnik pod gostilno Miki in  brežina pod Karavlo </t>
  </si>
  <si>
    <t>travnik pri mejnem prehodu Solkan</t>
  </si>
  <si>
    <t>pas od bloka Solkan proti cesti v industrijsko cono, pas kock ob glavni cesti prehod-na industrijsko cesto na strani Mostovne, pas pod železniško hišo</t>
  </si>
  <si>
    <t>travnik pri spomeniku NOB (4 pasi)</t>
  </si>
  <si>
    <t>travniki mali park Solkan za spomenikom NOB</t>
  </si>
  <si>
    <t>parcele št. 2538 Solkan, parcela pod hišo Mizarska u. 13</t>
  </si>
  <si>
    <t>otok in vsa zelenica na parkirišču obračališče Solkan in zelenica na makadamskem parkirišču in proti železniški postaji Solkan</t>
  </si>
  <si>
    <t>brežina nad cesto ob pokopališču  ter griva pri kontejnerju</t>
  </si>
  <si>
    <t xml:space="preserve"> parcela 361/6, križišče prroti Žogici levo in desno, in brežini pri seng</t>
  </si>
  <si>
    <t xml:space="preserve"> parcela 361/6, križišče proti Žogici levo in desno, in brežini pri Seng</t>
  </si>
  <si>
    <t>ob urejni pešpoti za šolo - levo in desno ob poti</t>
  </si>
  <si>
    <t>travnik v bližini OŠ Solkan oziroma na ulici Borisa Kalina</t>
  </si>
  <si>
    <t>ravninski del pod kamnitim solkanskim mostom</t>
  </si>
  <si>
    <t>strmi del pod kamnitim solkanskim mostom</t>
  </si>
  <si>
    <t>igrišče me ulicama Sočebranova in Josipa Makuca</t>
  </si>
  <si>
    <t>zelenica med ulicama Matevža Veluščka in xxx divizije</t>
  </si>
  <si>
    <t>pešpot iz Vojkove c. na Maksa Valentinčiča</t>
  </si>
  <si>
    <t>pod drevesi pri stanovanjskem bloku Vojkova cesta 8</t>
  </si>
  <si>
    <t>pas ob pločniku, ki vodi na avtobusno (nasproti h. št 30 Vinka Vodopivca)</t>
  </si>
  <si>
    <t>420/245 travnik pri u. Vinka V. h št.21 , 420/175 zelenica pri kontejnerskem mestu</t>
  </si>
  <si>
    <t>v križišču Pri hrastu, vzhodno proti u. vinka vodopivca trije kosi</t>
  </si>
  <si>
    <t>TRAVNIK pri Sveti trojici</t>
  </si>
  <si>
    <t xml:space="preserve">Spomenik NOB </t>
  </si>
  <si>
    <t>ulica Pot na Pristavo,  parc št. 16/2, 1889/25, 1891, 1911. (k.o Rožna)</t>
  </si>
  <si>
    <t>430/11,427,426/1,trikotnika proti cesti za Šempeter krožno ravnina,tirkotnik proti tunelu Panovec trikotnik proti Vipavski cesti</t>
  </si>
  <si>
    <t>pas obkrožiščui v smeri NG in parcela pred MOL vključno z jarkom</t>
  </si>
  <si>
    <t>jarek proti OMV in brežina od krožišča</t>
  </si>
  <si>
    <t>park Rožna Dolina, pas ob pločniku proti državni meji, parcela pod borovci in parcela št 8/6 in 7/2 ter delno 8/4 na vrhu</t>
  </si>
  <si>
    <t>VIPAVSKA CESTA, POT NA PRISTAVO</t>
  </si>
  <si>
    <t>pas od podhoda Angela Besednjaka proti T križišču in dalje v smeri proti Ajševici ob avtobusni do križišča</t>
  </si>
  <si>
    <t>od parcele 178/1 (od križišča) do Merkurja: pasovi levo in desno ob robu cestišča (tudi 808/3) ter pas pod vrtički, parcela 549/28 pod merkurjem in zob parcele 590/1</t>
  </si>
  <si>
    <t>zelenica in jarek pri parkirnem 549/26 ter griva na drugi strani ceste</t>
  </si>
  <si>
    <t>1645/2 Pot na pristavo,1612/1 igrišče,1611,carinarnica 1956/2, pri vrtnicah, drevored ter nasproti drevoreda</t>
  </si>
  <si>
    <t xml:space="preserve">Parkirni nasproti h. št. 50 Soška cestapri trafo postaji </t>
  </si>
  <si>
    <t>Parkirni pri h. št. 52 Soška cesta pri info tabli</t>
  </si>
  <si>
    <t>Pri klopci od h. št. 52 Soška cesta proti pokopališču</t>
  </si>
  <si>
    <t>Pot od h. št. 52 Soška cesta  do pokopališče</t>
  </si>
  <si>
    <t>Pot od h. št. 52 Soška cesta  do pokopališče, pri rampi</t>
  </si>
  <si>
    <t>Trg Jožeta Srebrniča pred gostilno</t>
  </si>
  <si>
    <t xml:space="preserve">Trg Jožeta Srebrniča pred gostilno </t>
  </si>
  <si>
    <t>Avtobusna C. IX Korpusa nasproti trga</t>
  </si>
  <si>
    <t xml:space="preserve">Trg Jožeta Srebrniča na vogalu pri h. št. 5 </t>
  </si>
  <si>
    <t>Travnik ob krožne v bližini hotela Sabotin</t>
  </si>
  <si>
    <t>C. IX Korpusa  pri h. št. 86</t>
  </si>
  <si>
    <t>C. IX Korpusa  pri h. št. 96</t>
  </si>
  <si>
    <t>C. IX Korpusa  nova avtobusna nasproti h. št. 67</t>
  </si>
  <si>
    <t>Vojkova c. - za h. št. 1 Sočebranov u.</t>
  </si>
  <si>
    <t xml:space="preserve">Spominski park NOB </t>
  </si>
  <si>
    <t>Park pri h. št 21 U. Vinka Vodopivca</t>
  </si>
  <si>
    <t>Na začeteku ul. bratov Hvalič pri h. št 17 u. Vinka Vodopivca</t>
  </si>
  <si>
    <r>
      <t>Avtobusna 1</t>
    </r>
    <r>
      <rPr>
        <sz val="9"/>
        <color indexed="8"/>
        <rFont val="Calibri"/>
        <family val="2"/>
        <charset val="238"/>
      </rPr>
      <t xml:space="preserve"> (pri judovskem pokopališču)</t>
    </r>
  </si>
  <si>
    <r>
      <t xml:space="preserve">Avtobusna 2 </t>
    </r>
    <r>
      <rPr>
        <sz val="9"/>
        <color indexed="8"/>
        <rFont val="Calibri"/>
        <family val="2"/>
        <charset val="238"/>
      </rPr>
      <t>(pri judovskem pokopališču)</t>
    </r>
  </si>
  <si>
    <t>Avtobusna Vipavska v smeri predora Panovec</t>
  </si>
  <si>
    <t>Avtobusna pri h. št. 2 Vipavska cesta</t>
  </si>
  <si>
    <t>Avtobusna nasproti h. št. 2 Vipavska cesta</t>
  </si>
  <si>
    <t>Pred stavbi KS Rožna dolina</t>
  </si>
  <si>
    <t>IX korpusa korita pri h. št.86 C. IX korpusa</t>
  </si>
  <si>
    <t xml:space="preserve">Soška cesta - pri pekarni </t>
  </si>
  <si>
    <t>Okrasni otok ob pločniku pri h. št. 86 C. IX korpusa Solkan (lavanda)</t>
  </si>
  <si>
    <t>Rožna Dolina brežinska korita za iz krožnega proti Šempetru pred uvozom za Mark</t>
  </si>
  <si>
    <t>Zeleni otok ob pločniku h. št 86 C. IX korpusa</t>
  </si>
  <si>
    <t>50-II.0</t>
  </si>
  <si>
    <t xml:space="preserve"> Sredstva, ki so namenjena za izvajanje GJS za leto 2024, so zajeta v proračunski postavki št. 07.235 »Urejanje in čiščenje javnih površin po koncesiji za naselja Solkan, Kromberk, Rožna Dolina in Pristava« in sicer v višini  250.000,00EUR brez DDV.</t>
  </si>
  <si>
    <t xml:space="preserve">V preglednicah so razvidne intenzivnosti vzdrževanja v posameznih conah, količine in cene po enoti po veljavnem ceniku iz koncesijske pogodbe. Iz zbirnika oziroma rekapitulacije je razvidno, da skupna vrednost letnega programa vključno z DDV znaša 249.999,42 EUR kar ustreza razpoložljivim proračunskim sredstvom. </t>
  </si>
  <si>
    <t xml:space="preserve">Glede na zgoraj navedeni pravilnik in razpoložljiva proračunska sredstva bo Koncesionar Želva d.o.o. po tem letnem programu izvajal aktivnosti, ki so razvidne in ovrednotene na preglednicah letnega programa GJS (PRILOGA »B 2«). </t>
  </si>
  <si>
    <t>Zagrad pri OŠ Solkan (živa meja - dvo stransko)</t>
  </si>
  <si>
    <t>PRILOGA B 2</t>
  </si>
  <si>
    <t xml:space="preserve">KONCESIONAR: ŽELVA d.o.o.,  Ljubljana </t>
  </si>
  <si>
    <t>PROGRAM  IZVAJANJA GJS UREJANJA IN ČIŠČENJA JAVNIH POVRŠIN NA OBMOČJU MESTNE OBČINE NOVA GORICA ZA NASELIJA SOLKAN, KROMBERK, ROŽNA DOLINA IN PRISTAVA ZA LETO 2024</t>
  </si>
  <si>
    <t>Na osnovi Pravilnika o urejanju in čiščenju javnih površin na območju Mestne občine Nova Gorica za mesto Nova Gorica in naselja Solkan, Kromberk, Rožna Dolina in Pristava, je navedeno območje razdeljeno na več con. Oznaka cone natančno opredeljuje intenzivnost  aktivnosti na posamezni coni. Aktivnosti - cone so razvidne v katastru javni odprtih in zelenih površin za območje mesta Nova Gorica in primestnih naselij Solkan, Kromberk, Rožna Dolina in Pristava. Intenzivnost vzdrževanja odprtih javnih površin bo tudi v tem letu nižja od predvidene po Pravilniku o urejanju in čiščenju javnih površin.</t>
  </si>
  <si>
    <t>Dne 21.12.2023 je bila  sklenjena koncesijska pogodba za opravljanje lokalne gospodarske javne službe Urejanje in čiščenje javnih površin na območju Mestne občine Nova Gorica za naselja Solkan, Kromberk, Rožna Dolina in Pristava. Koncesijska pogodba je bila sklenjena za obdobje pet let  s pričetkom izvajanja 1.1. 2024. Glede na to, da so cene po novi koncesijski podgodbi višje, je v nadaljevanju pripravljen in usklajen letni program iz katerega je razviden letni program dela za obdobje 1.1.2024  -  31.10.2024 in ločeno za november in december 2023 kjer so bile cene še po takrat veljavnih aneksih k koncesijski pogodbi prejšnjega koncesijskega obdobja a so bremenile proračun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</si>
</sst>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00\ _S_I_T_-;\-* #,##0.00\ _S_I_T_-;_-* &quot;-&quot;??\ _S_I_T_-;_-@_-"/>
    <numFmt numFmtId="166" formatCode="0.000"/>
    <numFmt numFmtId="167" formatCode="#,##0.000"/>
    <numFmt numFmtId="168" formatCode="0.0%"/>
    <numFmt numFmtId="169" formatCode="#,##0.0"/>
  </numFmts>
  <fonts count="48" x14ac:knownFonts="1">
    <font>
      <sz val="11"/>
      <color theme="1"/>
      <name val="Aptos Narrow"/>
      <family val="2"/>
      <charset val="238"/>
      <scheme val="minor"/>
    </font>
    <font>
      <sz val="11"/>
      <color theme="1"/>
      <name val="Aptos Narrow"/>
      <family val="2"/>
      <charset val="238"/>
      <scheme val="minor"/>
    </font>
    <font>
      <b/>
      <sz val="11"/>
      <color theme="1"/>
      <name val="Aptos Narrow"/>
      <family val="2"/>
      <charset val="238"/>
      <scheme val="minor"/>
    </font>
    <font>
      <sz val="11"/>
      <name val="Arial"/>
      <family val="2"/>
      <charset val="238"/>
    </font>
    <font>
      <b/>
      <sz val="11"/>
      <name val="Arial"/>
      <family val="2"/>
      <charset val="238"/>
    </font>
    <font>
      <b/>
      <sz val="12"/>
      <name val="Arial"/>
      <family val="2"/>
      <charset val="238"/>
    </font>
    <font>
      <sz val="11"/>
      <color indexed="8"/>
      <name val="Calibri"/>
      <family val="2"/>
      <charset val="238"/>
    </font>
    <font>
      <sz val="11"/>
      <color rgb="FF000000"/>
      <name val="Calibri"/>
      <family val="2"/>
      <charset val="238"/>
    </font>
    <font>
      <b/>
      <sz val="11"/>
      <color rgb="FF000000"/>
      <name val="Calibri"/>
      <family val="2"/>
      <charset val="238"/>
    </font>
    <font>
      <b/>
      <sz val="14"/>
      <color rgb="FF000000"/>
      <name val="Calibri"/>
      <family val="2"/>
      <charset val="238"/>
    </font>
    <font>
      <b/>
      <i/>
      <sz val="11"/>
      <color theme="1"/>
      <name val="Aptos Narrow"/>
      <family val="2"/>
      <charset val="238"/>
      <scheme val="minor"/>
    </font>
    <font>
      <b/>
      <sz val="11"/>
      <color rgb="FF000000"/>
      <name val="Arial"/>
      <family val="2"/>
      <charset val="238"/>
    </font>
    <font>
      <sz val="11"/>
      <color rgb="FF000000"/>
      <name val="Arial"/>
      <family val="2"/>
      <charset val="238"/>
    </font>
    <font>
      <sz val="11"/>
      <color theme="1"/>
      <name val="Arial"/>
      <family val="2"/>
      <charset val="238"/>
    </font>
    <font>
      <b/>
      <sz val="14"/>
      <color rgb="FF000000"/>
      <name val="Arial"/>
      <family val="2"/>
      <charset val="238"/>
    </font>
    <font>
      <b/>
      <sz val="14"/>
      <color theme="1"/>
      <name val="Aptos Narrow"/>
      <family val="2"/>
      <charset val="238"/>
      <scheme val="minor"/>
    </font>
    <font>
      <b/>
      <sz val="12"/>
      <color rgb="FF000000"/>
      <name val="Arial"/>
      <family val="2"/>
      <charset val="238"/>
    </font>
    <font>
      <sz val="12"/>
      <color rgb="FF000000"/>
      <name val="Arial"/>
      <family val="2"/>
      <charset val="238"/>
    </font>
    <font>
      <sz val="12"/>
      <color theme="1"/>
      <name val="Arial"/>
      <family val="2"/>
      <charset val="238"/>
    </font>
    <font>
      <sz val="9"/>
      <color indexed="8"/>
      <name val="Calibri"/>
      <family val="2"/>
      <charset val="238"/>
    </font>
    <font>
      <b/>
      <sz val="12"/>
      <color theme="1"/>
      <name val="Aptos Narrow"/>
      <family val="2"/>
      <charset val="238"/>
      <scheme val="minor"/>
    </font>
    <font>
      <sz val="11"/>
      <name val="Aptos Narrow"/>
      <family val="2"/>
      <charset val="238"/>
      <scheme val="minor"/>
    </font>
    <font>
      <sz val="12"/>
      <color theme="1"/>
      <name val="Aptos Narrow"/>
      <family val="2"/>
      <charset val="238"/>
      <scheme val="minor"/>
    </font>
    <font>
      <sz val="8"/>
      <name val="Aptos Narrow"/>
      <family val="2"/>
      <charset val="238"/>
      <scheme val="minor"/>
    </font>
    <font>
      <b/>
      <sz val="11"/>
      <color theme="1"/>
      <name val="Aptos Narrow"/>
      <family val="2"/>
      <scheme val="minor"/>
    </font>
    <font>
      <sz val="11"/>
      <color theme="1"/>
      <name val="Aptos Narrow"/>
      <family val="2"/>
      <scheme val="minor"/>
    </font>
    <font>
      <sz val="11"/>
      <name val="Aptos Narrow"/>
      <family val="2"/>
      <scheme val="minor"/>
    </font>
    <font>
      <sz val="8"/>
      <color indexed="8"/>
      <name val="Calibri"/>
      <family val="2"/>
      <charset val="238"/>
    </font>
    <font>
      <sz val="9"/>
      <color theme="1"/>
      <name val="Aptos Narrow"/>
      <family val="2"/>
      <charset val="238"/>
      <scheme val="minor"/>
    </font>
    <font>
      <b/>
      <sz val="11"/>
      <color indexed="8"/>
      <name val="Calibri"/>
      <family val="2"/>
      <charset val="238"/>
    </font>
    <font>
      <i/>
      <sz val="11"/>
      <color theme="1"/>
      <name val="Aptos Narrow"/>
      <family val="2"/>
      <scheme val="minor"/>
    </font>
    <font>
      <b/>
      <sz val="8"/>
      <color theme="1"/>
      <name val="Aptos Narrow"/>
      <family val="2"/>
      <charset val="238"/>
      <scheme val="minor"/>
    </font>
    <font>
      <b/>
      <sz val="9"/>
      <color theme="1"/>
      <name val="Aptos Narrow"/>
      <family val="2"/>
      <charset val="238"/>
      <scheme val="minor"/>
    </font>
    <font>
      <b/>
      <sz val="11"/>
      <color theme="1"/>
      <name val="Calibri"/>
      <family val="2"/>
      <charset val="238"/>
    </font>
    <font>
      <sz val="10"/>
      <color theme="1"/>
      <name val="Aptos Narrow"/>
      <family val="2"/>
      <charset val="238"/>
      <scheme val="minor"/>
    </font>
    <font>
      <b/>
      <sz val="8"/>
      <color indexed="8"/>
      <name val="Calibri"/>
      <family val="2"/>
      <charset val="238"/>
    </font>
    <font>
      <sz val="7"/>
      <color indexed="8"/>
      <name val="Calibri"/>
      <family val="2"/>
      <charset val="238"/>
    </font>
    <font>
      <b/>
      <sz val="9"/>
      <color indexed="8"/>
      <name val="Calibri"/>
      <family val="2"/>
      <charset val="238"/>
    </font>
    <font>
      <b/>
      <sz val="10"/>
      <color theme="1"/>
      <name val="Aptos Narrow"/>
      <family val="2"/>
      <charset val="238"/>
      <scheme val="minor"/>
    </font>
    <font>
      <b/>
      <sz val="16"/>
      <color theme="1"/>
      <name val="Aptos Narrow"/>
      <family val="2"/>
      <scheme val="minor"/>
    </font>
    <font>
      <b/>
      <sz val="16"/>
      <name val="Calibri"/>
      <family val="2"/>
      <charset val="238"/>
    </font>
    <font>
      <sz val="11"/>
      <color rgb="FFFF0000"/>
      <name val="Aptos Narrow"/>
      <family val="2"/>
      <charset val="238"/>
      <scheme val="minor"/>
    </font>
    <font>
      <b/>
      <sz val="11"/>
      <name val="Aptos Narrow"/>
      <family val="2"/>
      <charset val="238"/>
      <scheme val="minor"/>
    </font>
    <font>
      <sz val="9"/>
      <name val="Aptos Narrow"/>
      <family val="2"/>
      <charset val="238"/>
      <scheme val="minor"/>
    </font>
    <font>
      <b/>
      <sz val="11"/>
      <name val="Aptos Narrow"/>
      <family val="2"/>
      <scheme val="minor"/>
    </font>
    <font>
      <b/>
      <sz val="10"/>
      <name val="Arial"/>
      <family val="2"/>
      <charset val="238"/>
    </font>
    <font>
      <b/>
      <sz val="12"/>
      <color theme="1"/>
      <name val="Aptos Narrow"/>
      <family val="2"/>
      <scheme val="minor"/>
    </font>
    <font>
      <b/>
      <sz val="14"/>
      <color theme="1"/>
      <name val="Aptos Narrow"/>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C000"/>
        <bgColor indexed="64"/>
      </patternFill>
    </fill>
  </fills>
  <borders count="61">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right/>
      <top/>
      <bottom style="thin">
        <color indexed="64"/>
      </bottom>
      <diagonal/>
    </border>
    <border>
      <left style="medium">
        <color indexed="64"/>
      </left>
      <right/>
      <top/>
      <bottom/>
      <diagonal/>
    </border>
    <border>
      <left style="medium">
        <color indexed="64"/>
      </left>
      <right style="medium">
        <color rgb="FF000000"/>
      </right>
      <top/>
      <bottom style="medium">
        <color indexed="64"/>
      </bottom>
      <diagonal/>
    </border>
    <border>
      <left/>
      <right style="medium">
        <color rgb="FF000000"/>
      </right>
      <top style="medium">
        <color indexed="64"/>
      </top>
      <bottom/>
      <diagonal/>
    </border>
    <border>
      <left/>
      <right style="medium">
        <color rgb="FF000000"/>
      </right>
      <top/>
      <bottom style="medium">
        <color indexed="64"/>
      </bottom>
      <diagonal/>
    </border>
    <border>
      <left/>
      <right style="medium">
        <color rgb="FF000000"/>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s>
  <cellStyleXfs count="3">
    <xf numFmtId="0" fontId="0" fillId="0" borderId="0"/>
    <xf numFmtId="43" fontId="1" fillId="0" borderId="0" applyFont="0" applyFill="0" applyBorder="0" applyAlignment="0" applyProtection="0"/>
    <xf numFmtId="165" fontId="1" fillId="0" borderId="0" applyFont="0" applyFill="0" applyBorder="0" applyAlignment="0" applyProtection="0"/>
  </cellStyleXfs>
  <cellXfs count="468">
    <xf numFmtId="0" fontId="0" fillId="0" borderId="0" xfId="0"/>
    <xf numFmtId="0" fontId="15" fillId="0" borderId="0" xfId="0" applyFont="1" applyAlignment="1">
      <alignment horizontal="center" wrapText="1"/>
    </xf>
    <xf numFmtId="0" fontId="0" fillId="0" borderId="0" xfId="0" applyAlignment="1">
      <alignment wrapText="1"/>
    </xf>
    <xf numFmtId="0" fontId="7" fillId="0" borderId="1" xfId="0" applyFont="1" applyBorder="1" applyAlignment="1">
      <alignment horizontal="center"/>
    </xf>
    <xf numFmtId="0" fontId="7" fillId="0" borderId="2" xfId="0" applyFont="1" applyBorder="1"/>
    <xf numFmtId="0" fontId="7" fillId="0" borderId="3" xfId="0" applyFont="1" applyBorder="1"/>
    <xf numFmtId="0" fontId="8" fillId="0" borderId="7" xfId="0" applyFont="1" applyBorder="1" applyAlignment="1">
      <alignment horizontal="center" wrapText="1"/>
    </xf>
    <xf numFmtId="0" fontId="8" fillId="0" borderId="3" xfId="0" applyFont="1" applyBorder="1" applyAlignment="1">
      <alignment horizontal="center" wrapText="1"/>
    </xf>
    <xf numFmtId="0" fontId="2" fillId="0" borderId="0" xfId="0" applyFont="1"/>
    <xf numFmtId="0" fontId="2" fillId="0" borderId="0" xfId="0" applyFont="1" applyAlignment="1">
      <alignment horizontal="left" wrapText="1"/>
    </xf>
    <xf numFmtId="0" fontId="0" fillId="0" borderId="27" xfId="0" applyBorder="1"/>
    <xf numFmtId="0" fontId="0" fillId="0" borderId="27" xfId="0" applyBorder="1" applyAlignment="1">
      <alignment wrapText="1"/>
    </xf>
    <xf numFmtId="0" fontId="11" fillId="0" borderId="1" xfId="0" applyFont="1" applyBorder="1"/>
    <xf numFmtId="0" fontId="0" fillId="0" borderId="29" xfId="0" applyBorder="1" applyAlignment="1">
      <alignment wrapText="1"/>
    </xf>
    <xf numFmtId="0" fontId="21" fillId="0" borderId="27" xfId="0" applyFont="1" applyBorder="1" applyAlignment="1">
      <alignment wrapText="1"/>
    </xf>
    <xf numFmtId="3" fontId="0" fillId="0" borderId="11" xfId="0" applyNumberFormat="1" applyBorder="1"/>
    <xf numFmtId="3" fontId="0" fillId="0" borderId="15" xfId="0" applyNumberFormat="1" applyBorder="1"/>
    <xf numFmtId="3" fontId="21" fillId="0" borderId="11" xfId="0" applyNumberFormat="1" applyFont="1" applyBorder="1"/>
    <xf numFmtId="0" fontId="21" fillId="0" borderId="11" xfId="0" applyFont="1" applyBorder="1"/>
    <xf numFmtId="0" fontId="0" fillId="0" borderId="15" xfId="0" applyBorder="1"/>
    <xf numFmtId="0" fontId="3" fillId="2" borderId="11" xfId="0" applyFont="1" applyFill="1" applyBorder="1" applyAlignment="1">
      <alignment horizontal="right"/>
    </xf>
    <xf numFmtId="0" fontId="3" fillId="2" borderId="15" xfId="0" applyFont="1" applyFill="1" applyBorder="1" applyAlignment="1">
      <alignment horizontal="right"/>
    </xf>
    <xf numFmtId="0" fontId="11" fillId="2" borderId="5" xfId="0" applyFont="1" applyFill="1" applyBorder="1"/>
    <xf numFmtId="3" fontId="0" fillId="0" borderId="18" xfId="0" applyNumberFormat="1" applyBorder="1"/>
    <xf numFmtId="0" fontId="4" fillId="2" borderId="5" xfId="0" applyFont="1" applyFill="1" applyBorder="1"/>
    <xf numFmtId="0" fontId="0" fillId="0" borderId="31" xfId="0" applyBorder="1" applyAlignment="1">
      <alignment wrapText="1"/>
    </xf>
    <xf numFmtId="3" fontId="0" fillId="0" borderId="17" xfId="0" applyNumberFormat="1" applyBorder="1"/>
    <xf numFmtId="0" fontId="0" fillId="0" borderId="17" xfId="0" applyBorder="1"/>
    <xf numFmtId="0" fontId="20" fillId="0" borderId="28" xfId="0" applyFont="1" applyBorder="1" applyAlignment="1">
      <alignment wrapText="1"/>
    </xf>
    <xf numFmtId="0" fontId="0" fillId="0" borderId="18" xfId="0" applyBorder="1"/>
    <xf numFmtId="0" fontId="0" fillId="0" borderId="19" xfId="0" applyBorder="1"/>
    <xf numFmtId="0" fontId="24" fillId="0" borderId="18" xfId="0" applyFont="1" applyBorder="1"/>
    <xf numFmtId="0" fontId="26" fillId="0" borderId="11" xfId="0" applyFont="1" applyBorder="1" applyAlignment="1">
      <alignment wrapText="1"/>
    </xf>
    <xf numFmtId="0" fontId="25" fillId="0" borderId="15" xfId="0" applyFont="1" applyBorder="1" applyAlignment="1">
      <alignment wrapText="1"/>
    </xf>
    <xf numFmtId="0" fontId="25" fillId="0" borderId="11" xfId="0" applyFont="1" applyBorder="1" applyAlignment="1">
      <alignment wrapText="1"/>
    </xf>
    <xf numFmtId="0" fontId="25" fillId="0" borderId="17" xfId="0" applyFont="1" applyBorder="1"/>
    <xf numFmtId="0" fontId="25" fillId="0" borderId="18" xfId="0" applyFont="1" applyBorder="1"/>
    <xf numFmtId="0" fontId="0" fillId="0" borderId="31" xfId="0" applyBorder="1"/>
    <xf numFmtId="0" fontId="20" fillId="0" borderId="28" xfId="0" applyFont="1" applyBorder="1"/>
    <xf numFmtId="0" fontId="22" fillId="0" borderId="29" xfId="0" applyFont="1" applyBorder="1" applyAlignment="1">
      <alignment wrapText="1"/>
    </xf>
    <xf numFmtId="0" fontId="0" fillId="0" borderId="38" xfId="0" applyBorder="1"/>
    <xf numFmtId="4" fontId="0" fillId="0" borderId="0" xfId="0" applyNumberFormat="1"/>
    <xf numFmtId="0" fontId="11" fillId="0" borderId="9" xfId="0" applyFont="1" applyBorder="1"/>
    <xf numFmtId="0" fontId="24" fillId="0" borderId="9" xfId="0" applyFont="1" applyBorder="1" applyAlignment="1">
      <alignment wrapText="1"/>
    </xf>
    <xf numFmtId="0" fontId="24" fillId="0" borderId="10" xfId="0" applyFont="1" applyBorder="1"/>
    <xf numFmtId="4" fontId="24" fillId="0" borderId="5" xfId="0" applyNumberFormat="1" applyFont="1" applyBorder="1"/>
    <xf numFmtId="0" fontId="3" fillId="2" borderId="17" xfId="0" applyFont="1" applyFill="1" applyBorder="1" applyAlignment="1">
      <alignment horizontal="right"/>
    </xf>
    <xf numFmtId="3" fontId="12" fillId="0" borderId="17" xfId="0" applyNumberFormat="1" applyFont="1" applyBorder="1" applyAlignment="1">
      <alignment horizontal="right"/>
    </xf>
    <xf numFmtId="4" fontId="0" fillId="0" borderId="11" xfId="0" applyNumberFormat="1" applyBorder="1"/>
    <xf numFmtId="4" fontId="0" fillId="0" borderId="17" xfId="0" applyNumberFormat="1" applyBorder="1"/>
    <xf numFmtId="0" fontId="0" fillId="0" borderId="40" xfId="0" applyBorder="1"/>
    <xf numFmtId="0" fontId="0" fillId="0" borderId="11" xfId="0" applyBorder="1" applyAlignment="1">
      <alignment wrapText="1"/>
    </xf>
    <xf numFmtId="0" fontId="0" fillId="0" borderId="42" xfId="0" applyBorder="1"/>
    <xf numFmtId="0" fontId="0" fillId="0" borderId="43" xfId="0" applyBorder="1"/>
    <xf numFmtId="0" fontId="25" fillId="0" borderId="42" xfId="0" applyFont="1" applyBorder="1"/>
    <xf numFmtId="0" fontId="12" fillId="0" borderId="0" xfId="0" applyFont="1"/>
    <xf numFmtId="0" fontId="13" fillId="0" borderId="0" xfId="0" applyFont="1"/>
    <xf numFmtId="0" fontId="12" fillId="0" borderId="11" xfId="0" applyFont="1" applyBorder="1"/>
    <xf numFmtId="0" fontId="2" fillId="0" borderId="11" xfId="0" applyFont="1" applyBorder="1" applyAlignment="1">
      <alignment horizontal="center"/>
    </xf>
    <xf numFmtId="0" fontId="0" fillId="0" borderId="11" xfId="0" applyBorder="1"/>
    <xf numFmtId="2" fontId="0" fillId="0" borderId="11" xfId="0" applyNumberFormat="1" applyBorder="1"/>
    <xf numFmtId="0" fontId="0" fillId="0" borderId="43" xfId="0" applyBorder="1" applyAlignment="1">
      <alignment wrapText="1"/>
    </xf>
    <xf numFmtId="43" fontId="1" fillId="0" borderId="0" xfId="1" applyFont="1"/>
    <xf numFmtId="0" fontId="11" fillId="0" borderId="4" xfId="0" applyFont="1" applyBorder="1"/>
    <xf numFmtId="0" fontId="11" fillId="0" borderId="2" xfId="0" applyFont="1" applyBorder="1"/>
    <xf numFmtId="0" fontId="11" fillId="2" borderId="2" xfId="0" applyFont="1" applyFill="1" applyBorder="1"/>
    <xf numFmtId="0" fontId="11" fillId="0" borderId="5" xfId="0" applyFont="1" applyBorder="1"/>
    <xf numFmtId="0" fontId="4" fillId="2" borderId="2" xfId="0" applyFont="1" applyFill="1" applyBorder="1"/>
    <xf numFmtId="0" fontId="12" fillId="0" borderId="11" xfId="0" applyFont="1" applyBorder="1" applyAlignment="1">
      <alignment horizontal="right"/>
    </xf>
    <xf numFmtId="0" fontId="12" fillId="2" borderId="11" xfId="0" applyFont="1" applyFill="1" applyBorder="1" applyAlignment="1">
      <alignment horizontal="right"/>
    </xf>
    <xf numFmtId="3" fontId="12" fillId="0" borderId="11" xfId="0" applyNumberFormat="1" applyFont="1" applyBorder="1" applyAlignment="1">
      <alignment horizontal="right"/>
    </xf>
    <xf numFmtId="0" fontId="12" fillId="0" borderId="15" xfId="0" applyFont="1" applyBorder="1"/>
    <xf numFmtId="0" fontId="18" fillId="0" borderId="0" xfId="0" applyFont="1"/>
    <xf numFmtId="0" fontId="11" fillId="0" borderId="28" xfId="0" applyFont="1" applyBorder="1"/>
    <xf numFmtId="0" fontId="12" fillId="0" borderId="18" xfId="0" applyFont="1" applyBorder="1"/>
    <xf numFmtId="0" fontId="12" fillId="0" borderId="19" xfId="0" applyFont="1" applyBorder="1"/>
    <xf numFmtId="0" fontId="24" fillId="0" borderId="28" xfId="0" applyFont="1" applyBorder="1"/>
    <xf numFmtId="0" fontId="17" fillId="0" borderId="11" xfId="0" applyFont="1" applyBorder="1" applyAlignment="1">
      <alignment horizontal="right"/>
    </xf>
    <xf numFmtId="3" fontId="12" fillId="0" borderId="15" xfId="0" applyNumberFormat="1" applyFont="1" applyBorder="1" applyAlignment="1">
      <alignment horizontal="right"/>
    </xf>
    <xf numFmtId="3" fontId="0" fillId="0" borderId="42" xfId="0" applyNumberFormat="1" applyBorder="1"/>
    <xf numFmtId="0" fontId="0" fillId="0" borderId="14" xfId="0" applyBorder="1"/>
    <xf numFmtId="3" fontId="12" fillId="0" borderId="42" xfId="0" applyNumberFormat="1" applyFont="1" applyBorder="1" applyAlignment="1">
      <alignment horizontal="right"/>
    </xf>
    <xf numFmtId="3" fontId="12" fillId="0" borderId="18" xfId="0" applyNumberFormat="1" applyFont="1" applyBorder="1" applyAlignment="1">
      <alignment horizontal="right"/>
    </xf>
    <xf numFmtId="0" fontId="12" fillId="0" borderId="13" xfId="0" applyFont="1" applyBorder="1" applyAlignment="1">
      <alignment horizontal="right"/>
    </xf>
    <xf numFmtId="0" fontId="0" fillId="0" borderId="15" xfId="0" applyBorder="1" applyAlignment="1">
      <alignment wrapText="1"/>
    </xf>
    <xf numFmtId="0" fontId="12" fillId="0" borderId="15" xfId="0" applyFont="1" applyBorder="1" applyAlignment="1">
      <alignment horizontal="right"/>
    </xf>
    <xf numFmtId="0" fontId="12" fillId="0" borderId="17" xfId="0" applyFont="1" applyBorder="1" applyAlignment="1">
      <alignment horizontal="right"/>
    </xf>
    <xf numFmtId="0" fontId="12" fillId="0" borderId="18" xfId="0" applyFont="1" applyBorder="1" applyAlignment="1">
      <alignment horizontal="right"/>
    </xf>
    <xf numFmtId="4" fontId="12" fillId="0" borderId="19" xfId="0" applyNumberFormat="1" applyFont="1" applyBorder="1" applyAlignment="1">
      <alignment horizontal="right"/>
    </xf>
    <xf numFmtId="0" fontId="0" fillId="0" borderId="17" xfId="0" applyBorder="1" applyAlignment="1">
      <alignment wrapText="1"/>
    </xf>
    <xf numFmtId="4" fontId="12" fillId="0" borderId="12" xfId="0" applyNumberFormat="1" applyFont="1" applyBorder="1" applyAlignment="1">
      <alignment horizontal="right"/>
    </xf>
    <xf numFmtId="4" fontId="12" fillId="0" borderId="55" xfId="0" applyNumberFormat="1" applyFont="1" applyBorder="1" applyAlignment="1">
      <alignment horizontal="right"/>
    </xf>
    <xf numFmtId="4" fontId="12" fillId="0" borderId="16" xfId="0" applyNumberFormat="1" applyFont="1" applyBorder="1" applyAlignment="1">
      <alignment horizontal="right"/>
    </xf>
    <xf numFmtId="4" fontId="12" fillId="0" borderId="20" xfId="0" applyNumberFormat="1" applyFont="1" applyBorder="1" applyAlignment="1">
      <alignment horizontal="right"/>
    </xf>
    <xf numFmtId="4" fontId="0" fillId="0" borderId="20" xfId="0" applyNumberFormat="1" applyBorder="1"/>
    <xf numFmtId="0" fontId="12" fillId="2" borderId="15" xfId="0" applyFont="1" applyFill="1" applyBorder="1" applyAlignment="1">
      <alignment horizontal="right"/>
    </xf>
    <xf numFmtId="0" fontId="0" fillId="0" borderId="12" xfId="0" applyBorder="1"/>
    <xf numFmtId="0" fontId="11" fillId="2" borderId="39" xfId="0" applyFont="1" applyFill="1" applyBorder="1"/>
    <xf numFmtId="3" fontId="0" fillId="0" borderId="39" xfId="0" applyNumberFormat="1" applyBorder="1"/>
    <xf numFmtId="0" fontId="11" fillId="0" borderId="39" xfId="0" applyFont="1" applyBorder="1"/>
    <xf numFmtId="0" fontId="4" fillId="2" borderId="39" xfId="0" applyFont="1" applyFill="1" applyBorder="1"/>
    <xf numFmtId="0" fontId="11" fillId="0" borderId="18" xfId="0" applyFont="1" applyBorder="1"/>
    <xf numFmtId="0" fontId="11" fillId="0" borderId="19" xfId="0" applyFont="1" applyBorder="1"/>
    <xf numFmtId="0" fontId="12" fillId="2" borderId="18" xfId="0" applyFont="1" applyFill="1" applyBorder="1"/>
    <xf numFmtId="0" fontId="0" fillId="0" borderId="20" xfId="0" applyBorder="1"/>
    <xf numFmtId="0" fontId="11" fillId="2" borderId="18" xfId="0" applyFont="1" applyFill="1" applyBorder="1"/>
    <xf numFmtId="0" fontId="4" fillId="2" borderId="18" xfId="0" applyFont="1" applyFill="1" applyBorder="1"/>
    <xf numFmtId="0" fontId="2" fillId="0" borderId="28" xfId="0" applyFont="1" applyBorder="1" applyAlignment="1">
      <alignment wrapText="1"/>
    </xf>
    <xf numFmtId="0" fontId="2" fillId="0" borderId="18" xfId="0" applyFont="1" applyBorder="1" applyAlignment="1">
      <alignment wrapText="1"/>
    </xf>
    <xf numFmtId="0" fontId="2" fillId="0" borderId="15" xfId="0" applyFont="1" applyBorder="1" applyAlignment="1">
      <alignment horizontal="center"/>
    </xf>
    <xf numFmtId="0" fontId="3" fillId="2" borderId="18" xfId="0" applyFont="1" applyFill="1" applyBorder="1" applyAlignment="1">
      <alignment horizontal="right"/>
    </xf>
    <xf numFmtId="0" fontId="2" fillId="0" borderId="17" xfId="0" applyFont="1" applyBorder="1" applyAlignment="1">
      <alignment horizontal="center"/>
    </xf>
    <xf numFmtId="0" fontId="24" fillId="0" borderId="28" xfId="0" applyFont="1" applyBorder="1" applyAlignment="1">
      <alignment wrapText="1"/>
    </xf>
    <xf numFmtId="0" fontId="0" fillId="0" borderId="18" xfId="0" applyBorder="1" applyAlignment="1">
      <alignment wrapText="1"/>
    </xf>
    <xf numFmtId="0" fontId="0" fillId="0" borderId="41" xfId="0" applyBorder="1" applyAlignment="1">
      <alignment wrapText="1"/>
    </xf>
    <xf numFmtId="0" fontId="2" fillId="0" borderId="43" xfId="0" applyFont="1" applyBorder="1" applyAlignment="1">
      <alignment horizontal="center"/>
    </xf>
    <xf numFmtId="0" fontId="3" fillId="2" borderId="43" xfId="0" applyFont="1" applyFill="1" applyBorder="1" applyAlignment="1">
      <alignment horizontal="right"/>
    </xf>
    <xf numFmtId="0" fontId="24" fillId="0" borderId="27" xfId="0" applyFont="1" applyBorder="1" applyAlignment="1">
      <alignment wrapText="1"/>
    </xf>
    <xf numFmtId="4" fontId="0" fillId="0" borderId="15" xfId="0" applyNumberFormat="1" applyBorder="1"/>
    <xf numFmtId="4" fontId="0" fillId="0" borderId="18" xfId="0" applyNumberFormat="1" applyBorder="1"/>
    <xf numFmtId="2" fontId="0" fillId="0" borderId="19" xfId="0" applyNumberFormat="1" applyBorder="1"/>
    <xf numFmtId="2" fontId="12" fillId="0" borderId="16" xfId="0" applyNumberFormat="1" applyFont="1" applyBorder="1"/>
    <xf numFmtId="2" fontId="0" fillId="0" borderId="12" xfId="0" applyNumberFormat="1" applyBorder="1"/>
    <xf numFmtId="2" fontId="12" fillId="0" borderId="12" xfId="0" applyNumberFormat="1" applyFont="1" applyBorder="1"/>
    <xf numFmtId="2" fontId="0" fillId="0" borderId="54" xfId="0" applyNumberFormat="1" applyBorder="1"/>
    <xf numFmtId="2" fontId="0" fillId="0" borderId="20" xfId="0" applyNumberFormat="1" applyBorder="1"/>
    <xf numFmtId="2" fontId="0" fillId="0" borderId="16" xfId="0" applyNumberFormat="1" applyBorder="1"/>
    <xf numFmtId="2" fontId="0" fillId="0" borderId="0" xfId="0" applyNumberFormat="1"/>
    <xf numFmtId="0" fontId="2" fillId="0" borderId="28" xfId="0" applyFont="1" applyBorder="1"/>
    <xf numFmtId="0" fontId="2" fillId="0" borderId="18" xfId="0" applyFont="1" applyBorder="1"/>
    <xf numFmtId="2" fontId="11" fillId="0" borderId="19" xfId="0" applyNumberFormat="1" applyFont="1" applyBorder="1"/>
    <xf numFmtId="2" fontId="24" fillId="0" borderId="19" xfId="0" applyNumberFormat="1" applyFont="1" applyBorder="1"/>
    <xf numFmtId="0" fontId="24" fillId="0" borderId="44" xfId="0" applyFont="1" applyBorder="1"/>
    <xf numFmtId="0" fontId="24" fillId="0" borderId="13" xfId="0" applyFont="1" applyBorder="1"/>
    <xf numFmtId="4" fontId="24" fillId="0" borderId="55" xfId="0" applyNumberFormat="1" applyFont="1" applyBorder="1"/>
    <xf numFmtId="0" fontId="0" fillId="0" borderId="22" xfId="0" applyBorder="1"/>
    <xf numFmtId="0" fontId="0" fillId="0" borderId="23" xfId="0" applyBorder="1"/>
    <xf numFmtId="2" fontId="0" fillId="0" borderId="17" xfId="0" applyNumberFormat="1" applyBorder="1"/>
    <xf numFmtId="0" fontId="24" fillId="0" borderId="19" xfId="0" applyFont="1" applyBorder="1"/>
    <xf numFmtId="0" fontId="0" fillId="0" borderId="51" xfId="0" applyBorder="1"/>
    <xf numFmtId="43" fontId="1" fillId="0" borderId="12" xfId="1" applyFont="1" applyFill="1" applyBorder="1"/>
    <xf numFmtId="0" fontId="2" fillId="0" borderId="29" xfId="0" applyFont="1" applyBorder="1"/>
    <xf numFmtId="43" fontId="1" fillId="0" borderId="20" xfId="1" applyFont="1" applyBorder="1"/>
    <xf numFmtId="0" fontId="0" fillId="0" borderId="57" xfId="0" applyBorder="1"/>
    <xf numFmtId="43" fontId="1" fillId="0" borderId="20" xfId="1" applyFont="1" applyFill="1" applyBorder="1"/>
    <xf numFmtId="164" fontId="24" fillId="0" borderId="19" xfId="0" applyNumberFormat="1" applyFont="1" applyBorder="1"/>
    <xf numFmtId="43" fontId="24" fillId="0" borderId="19" xfId="1" applyFont="1" applyBorder="1"/>
    <xf numFmtId="0" fontId="0" fillId="0" borderId="9" xfId="0" applyBorder="1"/>
    <xf numFmtId="0" fontId="5" fillId="0" borderId="41" xfId="0" applyFont="1" applyBorder="1" applyAlignment="1">
      <alignment wrapText="1"/>
    </xf>
    <xf numFmtId="0" fontId="5" fillId="0" borderId="54" xfId="0" applyFont="1" applyBorder="1" applyAlignment="1">
      <alignment vertical="top" wrapText="1"/>
    </xf>
    <xf numFmtId="2" fontId="17" fillId="0" borderId="11" xfId="0" applyNumberFormat="1" applyFont="1" applyBorder="1" applyAlignment="1">
      <alignment horizontal="right"/>
    </xf>
    <xf numFmtId="0" fontId="16" fillId="0" borderId="4" xfId="0" applyFont="1" applyBorder="1"/>
    <xf numFmtId="0" fontId="16" fillId="0" borderId="9" xfId="0" applyFont="1" applyBorder="1"/>
    <xf numFmtId="0" fontId="5" fillId="0" borderId="58" xfId="0" applyFont="1" applyBorder="1" applyAlignment="1">
      <alignment wrapText="1"/>
    </xf>
    <xf numFmtId="0" fontId="5" fillId="0" borderId="52" xfId="0" applyFont="1" applyBorder="1" applyAlignment="1">
      <alignment wrapText="1"/>
    </xf>
    <xf numFmtId="0" fontId="5" fillId="0" borderId="53" xfId="0" applyFont="1" applyBorder="1" applyAlignment="1">
      <alignment wrapText="1"/>
    </xf>
    <xf numFmtId="0" fontId="5" fillId="0" borderId="59" xfId="0" applyFont="1" applyBorder="1" applyAlignment="1">
      <alignment vertical="top" wrapText="1"/>
    </xf>
    <xf numFmtId="0" fontId="5" fillId="0" borderId="43" xfId="0" applyFont="1" applyBorder="1" applyAlignment="1">
      <alignment wrapText="1"/>
    </xf>
    <xf numFmtId="0" fontId="17" fillId="0" borderId="27" xfId="0" applyFont="1" applyBorder="1"/>
    <xf numFmtId="4" fontId="17" fillId="0" borderId="12" xfId="0" applyNumberFormat="1" applyFont="1" applyBorder="1" applyAlignment="1">
      <alignment horizontal="right"/>
    </xf>
    <xf numFmtId="0" fontId="17" fillId="0" borderId="44" xfId="0" applyFont="1" applyBorder="1"/>
    <xf numFmtId="0" fontId="17" fillId="0" borderId="13" xfId="0" applyFont="1" applyBorder="1" applyAlignment="1">
      <alignment horizontal="right"/>
    </xf>
    <xf numFmtId="4" fontId="17" fillId="0" borderId="13" xfId="0" applyNumberFormat="1" applyFont="1" applyBorder="1" applyAlignment="1">
      <alignment horizontal="right"/>
    </xf>
    <xf numFmtId="4" fontId="17" fillId="0" borderId="55" xfId="0" applyNumberFormat="1" applyFont="1" applyBorder="1" applyAlignment="1">
      <alignment horizontal="right"/>
    </xf>
    <xf numFmtId="0" fontId="8" fillId="0" borderId="1" xfId="0" applyFont="1" applyBorder="1"/>
    <xf numFmtId="4" fontId="7" fillId="0" borderId="3" xfId="0" applyNumberFormat="1" applyFont="1" applyBorder="1"/>
    <xf numFmtId="0" fontId="7" fillId="0" borderId="1" xfId="0" applyFont="1" applyBorder="1"/>
    <xf numFmtId="3" fontId="7" fillId="0" borderId="2" xfId="0" applyNumberFormat="1" applyFont="1" applyBorder="1" applyAlignment="1">
      <alignment horizontal="right"/>
    </xf>
    <xf numFmtId="0" fontId="7" fillId="0" borderId="2" xfId="0" applyFont="1" applyBorder="1" applyAlignment="1">
      <alignment horizontal="right"/>
    </xf>
    <xf numFmtId="4" fontId="7" fillId="0" borderId="2" xfId="0" applyNumberFormat="1" applyFont="1" applyBorder="1" applyAlignment="1">
      <alignment horizontal="right"/>
    </xf>
    <xf numFmtId="4" fontId="0" fillId="0" borderId="1" xfId="0" applyNumberFormat="1" applyBorder="1"/>
    <xf numFmtId="4" fontId="0" fillId="0" borderId="4" xfId="0" applyNumberFormat="1" applyBorder="1"/>
    <xf numFmtId="4" fontId="2" fillId="0" borderId="4" xfId="0" applyNumberFormat="1" applyFont="1" applyBorder="1"/>
    <xf numFmtId="4" fontId="10" fillId="0" borderId="4" xfId="0" applyNumberFormat="1" applyFont="1" applyBorder="1"/>
    <xf numFmtId="0" fontId="8" fillId="0" borderId="34" xfId="0" applyFont="1" applyBorder="1"/>
    <xf numFmtId="3" fontId="24" fillId="0" borderId="10" xfId="0" applyNumberFormat="1" applyFont="1" applyBorder="1"/>
    <xf numFmtId="3" fontId="24" fillId="0" borderId="13" xfId="0" applyNumberFormat="1" applyFont="1" applyBorder="1"/>
    <xf numFmtId="3" fontId="24" fillId="0" borderId="4" xfId="0" applyNumberFormat="1" applyFont="1" applyBorder="1"/>
    <xf numFmtId="0" fontId="7" fillId="2" borderId="15" xfId="0" applyFont="1" applyFill="1" applyBorder="1" applyAlignment="1">
      <alignment horizontal="right"/>
    </xf>
    <xf numFmtId="0" fontId="0" fillId="0" borderId="4" xfId="0" applyBorder="1"/>
    <xf numFmtId="4" fontId="30" fillId="0" borderId="4" xfId="0" applyNumberFormat="1" applyFont="1" applyBorder="1"/>
    <xf numFmtId="4" fontId="25" fillId="0" borderId="4" xfId="0" applyNumberFormat="1" applyFont="1" applyBorder="1"/>
    <xf numFmtId="0" fontId="31" fillId="4" borderId="11" xfId="0" applyFont="1" applyFill="1" applyBorder="1" applyAlignment="1">
      <alignment horizontal="center" vertical="center" wrapText="1"/>
    </xf>
    <xf numFmtId="0" fontId="31" fillId="4" borderId="11" xfId="0" applyFont="1" applyFill="1" applyBorder="1" applyAlignment="1">
      <alignment horizontal="center" wrapText="1"/>
    </xf>
    <xf numFmtId="0" fontId="2" fillId="3" borderId="11" xfId="0" applyFont="1" applyFill="1" applyBorder="1" applyAlignment="1">
      <alignment horizontal="center" vertical="center" wrapText="1"/>
    </xf>
    <xf numFmtId="0" fontId="32" fillId="3" borderId="11" xfId="0" applyFont="1" applyFill="1" applyBorder="1" applyAlignment="1">
      <alignment horizontal="center" wrapText="1"/>
    </xf>
    <xf numFmtId="0" fontId="33" fillId="3" borderId="11" xfId="0" applyFont="1" applyFill="1" applyBorder="1" applyAlignment="1">
      <alignment horizontal="center" wrapText="1"/>
    </xf>
    <xf numFmtId="0" fontId="2" fillId="3" borderId="11" xfId="0" applyFont="1" applyFill="1" applyBorder="1" applyAlignment="1">
      <alignment horizontal="center" wrapText="1"/>
    </xf>
    <xf numFmtId="3" fontId="0" fillId="0" borderId="11" xfId="0" applyNumberFormat="1" applyBorder="1" applyAlignment="1">
      <alignment horizontal="center" wrapText="1"/>
    </xf>
    <xf numFmtId="167" fontId="0" fillId="0" borderId="11" xfId="0" applyNumberFormat="1" applyBorder="1" applyAlignment="1">
      <alignment horizontal="center" wrapText="1"/>
    </xf>
    <xf numFmtId="4" fontId="34" fillId="3" borderId="11" xfId="0" applyNumberFormat="1" applyFont="1" applyFill="1" applyBorder="1" applyAlignment="1">
      <alignment horizontal="center" wrapText="1"/>
    </xf>
    <xf numFmtId="4" fontId="0" fillId="3" borderId="11" xfId="0" applyNumberFormat="1" applyFill="1" applyBorder="1" applyAlignment="1">
      <alignment horizontal="center" wrapText="1"/>
    </xf>
    <xf numFmtId="168" fontId="0" fillId="3" borderId="11" xfId="0" applyNumberFormat="1" applyFill="1" applyBorder="1" applyAlignment="1">
      <alignment horizontal="center" wrapText="1"/>
    </xf>
    <xf numFmtId="4" fontId="34" fillId="0" borderId="11" xfId="0" applyNumberFormat="1" applyFont="1" applyBorder="1" applyAlignment="1">
      <alignment horizontal="center" wrapText="1"/>
    </xf>
    <xf numFmtId="3" fontId="0" fillId="0" borderId="11" xfId="0" applyNumberFormat="1" applyBorder="1" applyAlignment="1">
      <alignment horizontal="center"/>
    </xf>
    <xf numFmtId="167" fontId="0" fillId="0" borderId="11" xfId="0" applyNumberFormat="1" applyBorder="1" applyAlignment="1">
      <alignment horizontal="center"/>
    </xf>
    <xf numFmtId="0" fontId="27" fillId="0" borderId="11" xfId="0" applyFont="1" applyBorder="1" applyAlignment="1">
      <alignment wrapText="1"/>
    </xf>
    <xf numFmtId="169" fontId="0" fillId="0" borderId="11" xfId="0" applyNumberFormat="1" applyBorder="1" applyAlignment="1">
      <alignment horizontal="center"/>
    </xf>
    <xf numFmtId="0" fontId="35" fillId="0" borderId="11" xfId="0" applyFont="1" applyBorder="1" applyAlignment="1">
      <alignment wrapText="1"/>
    </xf>
    <xf numFmtId="0" fontId="19" fillId="0" borderId="11" xfId="0" applyFont="1" applyBorder="1" applyAlignment="1">
      <alignment wrapText="1"/>
    </xf>
    <xf numFmtId="0" fontId="34" fillId="0" borderId="11" xfId="0" applyFont="1" applyBorder="1" applyAlignment="1">
      <alignment wrapText="1"/>
    </xf>
    <xf numFmtId="4" fontId="0" fillId="0" borderId="11" xfId="0" applyNumberFormat="1" applyBorder="1" applyAlignment="1">
      <alignment horizontal="center"/>
    </xf>
    <xf numFmtId="0" fontId="34" fillId="0" borderId="11" xfId="0" applyFont="1" applyBorder="1"/>
    <xf numFmtId="4" fontId="0" fillId="0" borderId="11" xfId="0" applyNumberFormat="1" applyBorder="1" applyAlignment="1">
      <alignment horizontal="center" wrapText="1"/>
    </xf>
    <xf numFmtId="0" fontId="32" fillId="0" borderId="11" xfId="0" applyFont="1" applyBorder="1" applyAlignment="1">
      <alignment wrapText="1"/>
    </xf>
    <xf numFmtId="0" fontId="31" fillId="0" borderId="11" xfId="0" applyFont="1" applyBorder="1" applyAlignment="1">
      <alignment wrapText="1"/>
    </xf>
    <xf numFmtId="0" fontId="28" fillId="0" borderId="11" xfId="0" applyFont="1" applyBorder="1" applyAlignment="1">
      <alignment wrapText="1"/>
    </xf>
    <xf numFmtId="0" fontId="2" fillId="0" borderId="11" xfId="0" applyFont="1" applyBorder="1" applyAlignment="1">
      <alignment wrapText="1"/>
    </xf>
    <xf numFmtId="4" fontId="38" fillId="0" borderId="11" xfId="0" applyNumberFormat="1" applyFont="1" applyBorder="1" applyAlignment="1">
      <alignment wrapText="1"/>
    </xf>
    <xf numFmtId="4" fontId="2" fillId="0" borderId="11" xfId="0" applyNumberFormat="1" applyFont="1" applyBorder="1" applyAlignment="1">
      <alignment wrapText="1"/>
    </xf>
    <xf numFmtId="0" fontId="39" fillId="0" borderId="0" xfId="0" applyFont="1"/>
    <xf numFmtId="17" fontId="0" fillId="0" borderId="4" xfId="0" applyNumberFormat="1" applyBorder="1"/>
    <xf numFmtId="0" fontId="9" fillId="0" borderId="33" xfId="0" applyFont="1" applyBorder="1"/>
    <xf numFmtId="0" fontId="7" fillId="0" borderId="4" xfId="0" applyFont="1" applyBorder="1"/>
    <xf numFmtId="4" fontId="8" fillId="0" borderId="4" xfId="0" applyNumberFormat="1" applyFont="1" applyBorder="1" applyAlignment="1">
      <alignment horizontal="right"/>
    </xf>
    <xf numFmtId="2" fontId="0" fillId="0" borderId="4" xfId="0" applyNumberFormat="1" applyBorder="1"/>
    <xf numFmtId="0" fontId="0" fillId="0" borderId="4" xfId="0" applyBorder="1" applyAlignment="1">
      <alignment wrapText="1"/>
    </xf>
    <xf numFmtId="0" fontId="24" fillId="0" borderId="4" xfId="0" applyFont="1" applyBorder="1" applyAlignment="1">
      <alignment wrapText="1"/>
    </xf>
    <xf numFmtId="0" fontId="2" fillId="0" borderId="58" xfId="0" applyFont="1" applyBorder="1" applyAlignment="1">
      <alignment wrapText="1"/>
    </xf>
    <xf numFmtId="0" fontId="2" fillId="0" borderId="60" xfId="0" applyFont="1" applyBorder="1"/>
    <xf numFmtId="0" fontId="11" fillId="0" borderId="59" xfId="0" applyFont="1" applyBorder="1"/>
    <xf numFmtId="0" fontId="0" fillId="0" borderId="58" xfId="0" applyBorder="1"/>
    <xf numFmtId="0" fontId="0" fillId="0" borderId="60" xfId="0" applyBorder="1"/>
    <xf numFmtId="0" fontId="0" fillId="0" borderId="59" xfId="0" applyBorder="1"/>
    <xf numFmtId="3" fontId="24" fillId="0" borderId="18" xfId="0" applyNumberFormat="1" applyFont="1" applyBorder="1"/>
    <xf numFmtId="4" fontId="24" fillId="0" borderId="19" xfId="0" applyNumberFormat="1" applyFont="1" applyBorder="1"/>
    <xf numFmtId="0" fontId="24" fillId="0" borderId="58" xfId="0" applyFont="1" applyBorder="1" applyAlignment="1">
      <alignment wrapText="1"/>
    </xf>
    <xf numFmtId="0" fontId="24" fillId="0" borderId="60" xfId="0" applyFont="1" applyBorder="1"/>
    <xf numFmtId="2" fontId="24" fillId="0" borderId="59" xfId="0" applyNumberFormat="1" applyFont="1" applyBorder="1"/>
    <xf numFmtId="0" fontId="24" fillId="0" borderId="11" xfId="0" applyFont="1" applyBorder="1"/>
    <xf numFmtId="0" fontId="24" fillId="0" borderId="41" xfId="0" applyFont="1" applyBorder="1"/>
    <xf numFmtId="0" fontId="24" fillId="0" borderId="43" xfId="0" applyFont="1" applyBorder="1"/>
    <xf numFmtId="2" fontId="24" fillId="0" borderId="54" xfId="0" applyNumberFormat="1" applyFont="1" applyBorder="1"/>
    <xf numFmtId="0" fontId="24" fillId="0" borderId="27" xfId="0" applyFont="1" applyBorder="1"/>
    <xf numFmtId="2" fontId="24" fillId="0" borderId="12" xfId="0" applyNumberFormat="1" applyFont="1" applyBorder="1"/>
    <xf numFmtId="2" fontId="24" fillId="0" borderId="55" xfId="0" applyNumberFormat="1" applyFont="1" applyBorder="1"/>
    <xf numFmtId="0" fontId="0" fillId="0" borderId="27" xfId="0" applyBorder="1" applyAlignment="1">
      <alignment vertical="center" wrapText="1"/>
    </xf>
    <xf numFmtId="0" fontId="0" fillId="0" borderId="27" xfId="0" applyBorder="1" applyAlignment="1">
      <alignment horizontal="left" vertical="center" wrapText="1"/>
    </xf>
    <xf numFmtId="0" fontId="0" fillId="0" borderId="29" xfId="0" applyBorder="1" applyAlignment="1">
      <alignment vertical="center" wrapText="1"/>
    </xf>
    <xf numFmtId="0" fontId="21" fillId="0" borderId="27" xfId="0" applyFont="1" applyBorder="1" applyAlignment="1">
      <alignment vertical="center" wrapText="1"/>
    </xf>
    <xf numFmtId="4" fontId="41" fillId="0" borderId="0" xfId="0" applyNumberFormat="1" applyFont="1"/>
    <xf numFmtId="0" fontId="26" fillId="0" borderId="0" xfId="0" applyFont="1" applyAlignment="1">
      <alignment wrapText="1"/>
    </xf>
    <xf numFmtId="0" fontId="25" fillId="0" borderId="17" xfId="0" applyFont="1" applyBorder="1" applyAlignment="1">
      <alignment wrapText="1"/>
    </xf>
    <xf numFmtId="0" fontId="25" fillId="0" borderId="18" xfId="0" applyFont="1" applyBorder="1" applyAlignment="1">
      <alignment wrapText="1"/>
    </xf>
    <xf numFmtId="0" fontId="25" fillId="0" borderId="11" xfId="0" applyFont="1" applyBorder="1" applyAlignment="1">
      <alignment horizontal="center" wrapText="1"/>
    </xf>
    <xf numFmtId="0" fontId="25" fillId="0" borderId="17" xfId="0" applyFont="1" applyBorder="1" applyAlignment="1">
      <alignment horizontal="center" wrapText="1"/>
    </xf>
    <xf numFmtId="14" fontId="15" fillId="0" borderId="0" xfId="0" applyNumberFormat="1" applyFont="1" applyAlignment="1">
      <alignment horizontal="center" wrapText="1"/>
    </xf>
    <xf numFmtId="0" fontId="8" fillId="0" borderId="4" xfId="0" applyFont="1" applyBorder="1"/>
    <xf numFmtId="0" fontId="3" fillId="0" borderId="11" xfId="0" applyFont="1" applyBorder="1"/>
    <xf numFmtId="4" fontId="21" fillId="0" borderId="4" xfId="0" applyNumberFormat="1" applyFont="1" applyBorder="1"/>
    <xf numFmtId="0" fontId="42" fillId="0" borderId="43" xfId="0" applyFont="1" applyBorder="1" applyAlignment="1">
      <alignment horizontal="center"/>
    </xf>
    <xf numFmtId="0" fontId="42" fillId="0" borderId="11" xfId="0" applyFont="1" applyBorder="1" applyAlignment="1">
      <alignment horizontal="center"/>
    </xf>
    <xf numFmtId="0" fontId="42" fillId="0" borderId="17" xfId="0" applyFont="1" applyBorder="1" applyAlignment="1">
      <alignment horizontal="center"/>
    </xf>
    <xf numFmtId="0" fontId="21" fillId="0" borderId="18" xfId="0" applyFont="1" applyBorder="1"/>
    <xf numFmtId="0" fontId="42" fillId="0" borderId="15" xfId="0" applyFont="1" applyBorder="1" applyAlignment="1">
      <alignment horizontal="center"/>
    </xf>
    <xf numFmtId="0" fontId="21" fillId="0" borderId="17" xfId="0" applyFont="1" applyBorder="1"/>
    <xf numFmtId="0" fontId="21" fillId="0" borderId="41" xfId="0" applyFont="1" applyBorder="1" applyAlignment="1">
      <alignment wrapText="1"/>
    </xf>
    <xf numFmtId="0" fontId="43" fillId="3" borderId="43" xfId="0" applyFont="1" applyFill="1" applyBorder="1" applyAlignment="1">
      <alignment horizontal="left" wrapText="1"/>
    </xf>
    <xf numFmtId="0" fontId="21" fillId="0" borderId="43" xfId="0" applyFont="1" applyBorder="1" applyAlignment="1">
      <alignment wrapText="1"/>
    </xf>
    <xf numFmtId="0" fontId="21" fillId="0" borderId="43" xfId="0" applyFont="1" applyBorder="1" applyAlignment="1">
      <alignment horizontal="left"/>
    </xf>
    <xf numFmtId="0" fontId="21" fillId="0" borderId="43" xfId="0" applyFont="1" applyBorder="1"/>
    <xf numFmtId="2" fontId="21" fillId="0" borderId="54" xfId="0" applyNumberFormat="1" applyFont="1" applyBorder="1"/>
    <xf numFmtId="0" fontId="43" fillId="3" borderId="11" xfId="0" applyFont="1" applyFill="1" applyBorder="1" applyAlignment="1">
      <alignment horizontal="left" wrapText="1"/>
    </xf>
    <xf numFmtId="0" fontId="21" fillId="0" borderId="11" xfId="0" applyFont="1" applyBorder="1" applyAlignment="1">
      <alignment wrapText="1"/>
    </xf>
    <xf numFmtId="0" fontId="21" fillId="0" borderId="11" xfId="0" applyFont="1" applyBorder="1" applyAlignment="1">
      <alignment horizontal="left"/>
    </xf>
    <xf numFmtId="0" fontId="21" fillId="0" borderId="11" xfId="0" applyFont="1" applyBorder="1" applyAlignment="1">
      <alignment horizontal="right"/>
    </xf>
    <xf numFmtId="2" fontId="21" fillId="0" borderId="12" xfId="0" applyNumberFormat="1" applyFont="1" applyBorder="1"/>
    <xf numFmtId="0" fontId="43" fillId="0" borderId="11" xfId="0" applyFont="1" applyBorder="1" applyAlignment="1">
      <alignment horizontal="left" wrapText="1"/>
    </xf>
    <xf numFmtId="0" fontId="21" fillId="0" borderId="31" xfId="0" applyFont="1" applyBorder="1" applyAlignment="1">
      <alignment wrapText="1"/>
    </xf>
    <xf numFmtId="0" fontId="43" fillId="3" borderId="17" xfId="0" applyFont="1" applyFill="1" applyBorder="1" applyAlignment="1">
      <alignment horizontal="left" wrapText="1"/>
    </xf>
    <xf numFmtId="0" fontId="21" fillId="0" borderId="17" xfId="0" applyFont="1" applyBorder="1" applyAlignment="1">
      <alignment wrapText="1"/>
    </xf>
    <xf numFmtId="0" fontId="21" fillId="0" borderId="17" xfId="0" applyFont="1" applyBorder="1" applyAlignment="1">
      <alignment horizontal="left"/>
    </xf>
    <xf numFmtId="2" fontId="21" fillId="0" borderId="20" xfId="0" applyNumberFormat="1" applyFont="1" applyBorder="1"/>
    <xf numFmtId="0" fontId="42" fillId="0" borderId="28" xfId="0" applyFont="1" applyBorder="1" applyAlignment="1">
      <alignment wrapText="1"/>
    </xf>
    <xf numFmtId="0" fontId="43" fillId="3" borderId="18" xfId="0" applyFont="1" applyFill="1" applyBorder="1" applyAlignment="1">
      <alignment horizontal="left" wrapText="1"/>
    </xf>
    <xf numFmtId="0" fontId="21" fillId="0" borderId="18" xfId="0" applyFont="1" applyBorder="1" applyAlignment="1">
      <alignment wrapText="1"/>
    </xf>
    <xf numFmtId="0" fontId="21" fillId="0" borderId="18" xfId="0" applyFont="1" applyBorder="1" applyAlignment="1">
      <alignment horizontal="left"/>
    </xf>
    <xf numFmtId="0" fontId="21" fillId="0" borderId="18" xfId="0" applyFont="1" applyBorder="1" applyAlignment="1">
      <alignment horizontal="right"/>
    </xf>
    <xf numFmtId="2" fontId="21" fillId="0" borderId="19" xfId="0" applyNumberFormat="1" applyFont="1" applyBorder="1"/>
    <xf numFmtId="0" fontId="21" fillId="0" borderId="29" xfId="0" applyFont="1" applyBorder="1" applyAlignment="1">
      <alignment wrapText="1"/>
    </xf>
    <xf numFmtId="0" fontId="43" fillId="3" borderId="15" xfId="0" applyFont="1" applyFill="1" applyBorder="1" applyAlignment="1">
      <alignment horizontal="left" wrapText="1"/>
    </xf>
    <xf numFmtId="0" fontId="21" fillId="0" borderId="15" xfId="0" applyFont="1" applyBorder="1" applyAlignment="1">
      <alignment wrapText="1"/>
    </xf>
    <xf numFmtId="0" fontId="21" fillId="0" borderId="15" xfId="0" applyFont="1" applyBorder="1" applyAlignment="1">
      <alignment horizontal="left"/>
    </xf>
    <xf numFmtId="0" fontId="21" fillId="0" borderId="15" xfId="0" applyFont="1" applyBorder="1"/>
    <xf numFmtId="2" fontId="21" fillId="0" borderId="16" xfId="0" applyNumberFormat="1" applyFont="1" applyBorder="1"/>
    <xf numFmtId="0" fontId="26" fillId="0" borderId="11" xfId="0" applyFont="1" applyBorder="1"/>
    <xf numFmtId="0" fontId="21" fillId="0" borderId="17" xfId="0" applyFont="1" applyBorder="1" applyAlignment="1">
      <alignment horizontal="right"/>
    </xf>
    <xf numFmtId="0" fontId="21" fillId="3" borderId="18" xfId="0" applyFont="1" applyFill="1" applyBorder="1" applyAlignment="1">
      <alignment horizontal="left" wrapText="1"/>
    </xf>
    <xf numFmtId="0" fontId="21" fillId="0" borderId="15" xfId="0" applyFont="1" applyBorder="1" applyAlignment="1">
      <alignment horizontal="right"/>
    </xf>
    <xf numFmtId="0" fontId="23" fillId="3" borderId="11" xfId="0" applyFont="1" applyFill="1" applyBorder="1" applyAlignment="1">
      <alignment horizontal="left" wrapText="1"/>
    </xf>
    <xf numFmtId="0" fontId="23" fillId="0" borderId="11" xfId="0" applyFont="1" applyBorder="1" applyAlignment="1">
      <alignment horizontal="left" wrapText="1"/>
    </xf>
    <xf numFmtId="0" fontId="23" fillId="3" borderId="17" xfId="0" applyFont="1" applyFill="1" applyBorder="1" applyAlignment="1">
      <alignment horizontal="left" wrapText="1"/>
    </xf>
    <xf numFmtId="0" fontId="23" fillId="3" borderId="15" xfId="0" applyFont="1" applyFill="1" applyBorder="1" applyAlignment="1">
      <alignment horizontal="left" wrapText="1"/>
    </xf>
    <xf numFmtId="0" fontId="44" fillId="0" borderId="28" xfId="0" applyFont="1" applyBorder="1"/>
    <xf numFmtId="0" fontId="44" fillId="0" borderId="18" xfId="0" applyFont="1" applyBorder="1"/>
    <xf numFmtId="2" fontId="44" fillId="0" borderId="19" xfId="0" applyNumberFormat="1" applyFont="1" applyBorder="1"/>
    <xf numFmtId="0" fontId="21" fillId="0" borderId="0" xfId="0" applyFont="1"/>
    <xf numFmtId="2" fontId="21" fillId="0" borderId="0" xfId="0" applyNumberFormat="1" applyFont="1"/>
    <xf numFmtId="0" fontId="4" fillId="0" borderId="4" xfId="0" applyFont="1" applyBorder="1"/>
    <xf numFmtId="0" fontId="3" fillId="0" borderId="5" xfId="0" applyFont="1" applyBorder="1"/>
    <xf numFmtId="0" fontId="4" fillId="0" borderId="28" xfId="0" applyFont="1" applyBorder="1"/>
    <xf numFmtId="0" fontId="3" fillId="2" borderId="18" xfId="0" applyFont="1" applyFill="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43" fillId="0" borderId="43" xfId="0" applyFont="1" applyBorder="1" applyAlignment="1">
      <alignment horizontal="left"/>
    </xf>
    <xf numFmtId="0" fontId="43" fillId="0" borderId="11" xfId="0" applyFont="1" applyBorder="1" applyAlignment="1">
      <alignment horizontal="left"/>
    </xf>
    <xf numFmtId="0" fontId="43" fillId="0" borderId="17" xfId="0" applyFont="1" applyBorder="1" applyAlignment="1">
      <alignment horizontal="left"/>
    </xf>
    <xf numFmtId="0" fontId="43" fillId="0" borderId="18" xfId="0" applyFont="1" applyBorder="1" applyAlignment="1">
      <alignment horizontal="left"/>
    </xf>
    <xf numFmtId="0" fontId="43" fillId="0" borderId="15" xfId="0" applyFont="1" applyBorder="1" applyAlignment="1">
      <alignment horizontal="left"/>
    </xf>
    <xf numFmtId="0" fontId="21" fillId="0" borderId="27" xfId="0" applyFont="1" applyBorder="1"/>
    <xf numFmtId="0" fontId="21" fillId="0" borderId="31" xfId="0" applyFont="1" applyBorder="1"/>
    <xf numFmtId="0" fontId="3" fillId="0" borderId="4" xfId="0" applyFont="1" applyBorder="1"/>
    <xf numFmtId="0" fontId="3" fillId="0" borderId="10" xfId="0" applyFont="1" applyBorder="1"/>
    <xf numFmtId="0" fontId="3" fillId="0" borderId="18" xfId="0" applyFont="1" applyBorder="1"/>
    <xf numFmtId="0" fontId="3" fillId="0" borderId="19" xfId="0" applyFont="1" applyBorder="1"/>
    <xf numFmtId="0" fontId="3" fillId="0" borderId="41" xfId="0" applyFont="1" applyBorder="1" applyAlignment="1">
      <alignment wrapText="1"/>
    </xf>
    <xf numFmtId="3" fontId="3" fillId="0" borderId="43" xfId="0" applyNumberFormat="1" applyFont="1" applyBorder="1"/>
    <xf numFmtId="3" fontId="3" fillId="0" borderId="43" xfId="0" applyNumberFormat="1" applyFont="1" applyBorder="1" applyAlignment="1">
      <alignment horizontal="right"/>
    </xf>
    <xf numFmtId="166" fontId="3" fillId="0" borderId="43" xfId="0" applyNumberFormat="1" applyFont="1" applyBorder="1"/>
    <xf numFmtId="4" fontId="3" fillId="0" borderId="54" xfId="0" applyNumberFormat="1" applyFont="1" applyBorder="1" applyAlignment="1">
      <alignment horizontal="right"/>
    </xf>
    <xf numFmtId="0" fontId="3" fillId="0" borderId="27" xfId="0" applyFont="1" applyBorder="1" applyAlignment="1">
      <alignment wrapText="1"/>
    </xf>
    <xf numFmtId="3" fontId="3" fillId="0" borderId="11" xfId="0" applyNumberFormat="1" applyFont="1" applyBorder="1"/>
    <xf numFmtId="3" fontId="3" fillId="0" borderId="11" xfId="0" applyNumberFormat="1" applyFont="1" applyBorder="1" applyAlignment="1">
      <alignment horizontal="right"/>
    </xf>
    <xf numFmtId="166" fontId="3" fillId="0" borderId="11" xfId="0" applyNumberFormat="1" applyFont="1" applyBorder="1"/>
    <xf numFmtId="4" fontId="3" fillId="0" borderId="12" xfId="0" applyNumberFormat="1" applyFont="1" applyBorder="1" applyAlignment="1">
      <alignment horizontal="right"/>
    </xf>
    <xf numFmtId="0" fontId="3" fillId="0" borderId="44" xfId="0" applyFont="1" applyBorder="1" applyAlignment="1">
      <alignment wrapText="1"/>
    </xf>
    <xf numFmtId="3" fontId="3" fillId="0" borderId="13" xfId="0" applyNumberFormat="1" applyFont="1" applyBorder="1"/>
    <xf numFmtId="3" fontId="3" fillId="0" borderId="13" xfId="0" applyNumberFormat="1" applyFont="1" applyBorder="1" applyAlignment="1">
      <alignment horizontal="right"/>
    </xf>
    <xf numFmtId="166" fontId="3" fillId="0" borderId="13" xfId="0" applyNumberFormat="1" applyFont="1" applyBorder="1"/>
    <xf numFmtId="4" fontId="3" fillId="0" borderId="55" xfId="0" applyNumberFormat="1" applyFont="1" applyBorder="1" applyAlignment="1">
      <alignment horizontal="right"/>
    </xf>
    <xf numFmtId="0" fontId="4" fillId="0" borderId="4" xfId="0" applyFont="1" applyBorder="1" applyAlignment="1">
      <alignment wrapText="1"/>
    </xf>
    <xf numFmtId="4" fontId="45" fillId="0" borderId="5" xfId="0" applyNumberFormat="1" applyFont="1" applyBorder="1" applyAlignment="1">
      <alignment horizontal="right"/>
    </xf>
    <xf numFmtId="0" fontId="3" fillId="0" borderId="0" xfId="0" applyFont="1"/>
    <xf numFmtId="0" fontId="4" fillId="0" borderId="18" xfId="0" applyFont="1" applyBorder="1"/>
    <xf numFmtId="0" fontId="4" fillId="0" borderId="19" xfId="0" applyFont="1" applyBorder="1"/>
    <xf numFmtId="0" fontId="3" fillId="0" borderId="15" xfId="0" applyFont="1" applyBorder="1"/>
    <xf numFmtId="2" fontId="3" fillId="0" borderId="15" xfId="0" applyNumberFormat="1" applyFont="1" applyBorder="1"/>
    <xf numFmtId="2" fontId="3" fillId="0" borderId="16" xfId="0" applyNumberFormat="1" applyFont="1" applyBorder="1"/>
    <xf numFmtId="2" fontId="3" fillId="0" borderId="11" xfId="0" applyNumberFormat="1" applyFont="1" applyBorder="1"/>
    <xf numFmtId="2" fontId="3" fillId="0" borderId="12" xfId="0" applyNumberFormat="1" applyFont="1" applyBorder="1"/>
    <xf numFmtId="2" fontId="4" fillId="0" borderId="19" xfId="0" applyNumberFormat="1" applyFont="1" applyBorder="1"/>
    <xf numFmtId="0" fontId="3" fillId="0" borderId="43" xfId="0" applyFont="1" applyBorder="1"/>
    <xf numFmtId="2" fontId="3" fillId="0" borderId="43" xfId="0" applyNumberFormat="1" applyFont="1" applyBorder="1"/>
    <xf numFmtId="43" fontId="3" fillId="0" borderId="54" xfId="1" applyFont="1" applyFill="1" applyBorder="1"/>
    <xf numFmtId="43" fontId="3" fillId="0" borderId="12" xfId="1" applyFont="1" applyFill="1" applyBorder="1"/>
    <xf numFmtId="43" fontId="3" fillId="0" borderId="12" xfId="1" applyFont="1" applyBorder="1"/>
    <xf numFmtId="0" fontId="3" fillId="0" borderId="17" xfId="0" applyFont="1" applyBorder="1"/>
    <xf numFmtId="43" fontId="3" fillId="0" borderId="20" xfId="1" applyFont="1" applyBorder="1"/>
    <xf numFmtId="43" fontId="4" fillId="0" borderId="19" xfId="1" applyFont="1" applyBorder="1"/>
    <xf numFmtId="4" fontId="5" fillId="0" borderId="5" xfId="0" applyNumberFormat="1" applyFont="1" applyBorder="1" applyAlignment="1">
      <alignment horizontal="right"/>
    </xf>
    <xf numFmtId="0" fontId="46" fillId="0" borderId="0" xfId="0" applyFont="1" applyAlignment="1">
      <alignment wrapText="1"/>
    </xf>
    <xf numFmtId="0" fontId="24" fillId="0" borderId="0" xfId="0" applyFont="1"/>
    <xf numFmtId="0" fontId="47" fillId="0" borderId="0" xfId="0" applyFont="1" applyAlignment="1">
      <alignment horizontal="center"/>
    </xf>
    <xf numFmtId="0" fontId="15" fillId="0" borderId="0" xfId="0" applyFont="1" applyAlignment="1">
      <alignment horizontal="center" wrapText="1"/>
    </xf>
    <xf numFmtId="0" fontId="8" fillId="0" borderId="22" xfId="0" applyFont="1" applyBorder="1" applyAlignment="1">
      <alignment horizontal="center" wrapText="1"/>
    </xf>
    <xf numFmtId="0" fontId="8" fillId="0" borderId="21" xfId="0" applyFont="1" applyBorder="1" applyAlignment="1">
      <alignment horizontal="center" wrapText="1"/>
    </xf>
    <xf numFmtId="0" fontId="2" fillId="0" borderId="21" xfId="0" applyFont="1" applyBorder="1" applyAlignment="1">
      <alignment horizontal="center" wrapText="1"/>
    </xf>
    <xf numFmtId="0" fontId="2" fillId="0" borderId="23" xfId="0" applyFont="1" applyBorder="1" applyAlignment="1">
      <alignment horizontal="center" wrapText="1"/>
    </xf>
    <xf numFmtId="0" fontId="14" fillId="0" borderId="24" xfId="0" applyFont="1" applyBorder="1"/>
    <xf numFmtId="0" fontId="14" fillId="0" borderId="25" xfId="0" applyFont="1" applyBorder="1"/>
    <xf numFmtId="0" fontId="14" fillId="0" borderId="35" xfId="0" applyFont="1" applyBorder="1"/>
    <xf numFmtId="0" fontId="14" fillId="0" borderId="7" xfId="0" applyFont="1" applyBorder="1"/>
    <xf numFmtId="0" fontId="14" fillId="0" borderId="3" xfId="0" applyFont="1" applyBorder="1"/>
    <xf numFmtId="0" fontId="14" fillId="0" borderId="36" xfId="0" applyFont="1" applyBorder="1"/>
    <xf numFmtId="2" fontId="11" fillId="0" borderId="9" xfId="0" applyNumberFormat="1" applyFont="1" applyBorder="1" applyAlignment="1">
      <alignment horizontal="left"/>
    </xf>
    <xf numFmtId="0" fontId="13" fillId="0" borderId="10" xfId="0" applyFont="1" applyBorder="1" applyAlignment="1">
      <alignment horizontal="left"/>
    </xf>
    <xf numFmtId="0" fontId="13" fillId="0" borderId="5" xfId="0" applyFont="1" applyBorder="1" applyAlignment="1">
      <alignment horizontal="left"/>
    </xf>
    <xf numFmtId="2" fontId="11" fillId="0" borderId="9" xfId="0" applyNumberFormat="1" applyFont="1" applyBorder="1" applyAlignment="1">
      <alignment horizontal="center"/>
    </xf>
    <xf numFmtId="0" fontId="13" fillId="0" borderId="10" xfId="0" applyFont="1" applyBorder="1" applyAlignment="1">
      <alignment horizontal="center"/>
    </xf>
    <xf numFmtId="0" fontId="13" fillId="0" borderId="5" xfId="0" applyFont="1" applyBorder="1" applyAlignment="1">
      <alignment horizontal="center"/>
    </xf>
    <xf numFmtId="0" fontId="20" fillId="0" borderId="9" xfId="0" applyFont="1" applyBorder="1"/>
    <xf numFmtId="0" fontId="0" fillId="0" borderId="10" xfId="0" applyBorder="1"/>
    <xf numFmtId="0" fontId="0" fillId="0" borderId="5" xfId="0" applyBorder="1"/>
    <xf numFmtId="0" fontId="11" fillId="0" borderId="9" xfId="0" applyFont="1" applyBorder="1"/>
    <xf numFmtId="0" fontId="13" fillId="0" borderId="10" xfId="0" applyFont="1" applyBorder="1"/>
    <xf numFmtId="0" fontId="13" fillId="0" borderId="5" xfId="0" applyFont="1" applyBorder="1"/>
    <xf numFmtId="0" fontId="11" fillId="0" borderId="28" xfId="0" applyFont="1" applyBorder="1"/>
    <xf numFmtId="0" fontId="13" fillId="0" borderId="18" xfId="0" applyFont="1" applyBorder="1"/>
    <xf numFmtId="0" fontId="13" fillId="0" borderId="19" xfId="0" applyFont="1" applyBorder="1"/>
    <xf numFmtId="0" fontId="11" fillId="0" borderId="0" xfId="0" applyFont="1"/>
    <xf numFmtId="0" fontId="13" fillId="0" borderId="0" xfId="0" applyFont="1"/>
    <xf numFmtId="0" fontId="0" fillId="0" borderId="38" xfId="0" applyBorder="1"/>
    <xf numFmtId="0" fontId="0" fillId="0" borderId="51" xfId="0" applyBorder="1"/>
    <xf numFmtId="0" fontId="24" fillId="0" borderId="39" xfId="0" applyFont="1" applyBorder="1"/>
    <xf numFmtId="0" fontId="24" fillId="0" borderId="26" xfId="0" applyFont="1" applyBorder="1"/>
    <xf numFmtId="0" fontId="3" fillId="0" borderId="9" xfId="0" applyFont="1" applyBorder="1"/>
    <xf numFmtId="0" fontId="21" fillId="0" borderId="5" xfId="0" applyFont="1" applyBorder="1"/>
    <xf numFmtId="0" fontId="3" fillId="0" borderId="39" xfId="0" applyFont="1" applyBorder="1" applyAlignment="1">
      <alignment horizontal="center"/>
    </xf>
    <xf numFmtId="0" fontId="21" fillId="0" borderId="26" xfId="0" applyFont="1" applyBorder="1" applyAlignment="1">
      <alignment horizontal="center"/>
    </xf>
    <xf numFmtId="0" fontId="11" fillId="0" borderId="9" xfId="0" applyFont="1" applyBorder="1" applyAlignment="1">
      <alignment horizontal="left"/>
    </xf>
    <xf numFmtId="0" fontId="0" fillId="0" borderId="39" xfId="0" applyBorder="1"/>
    <xf numFmtId="0" fontId="0" fillId="0" borderId="26" xfId="0" applyBorder="1"/>
    <xf numFmtId="0" fontId="0" fillId="0" borderId="22" xfId="0" applyBorder="1"/>
    <xf numFmtId="0" fontId="0" fillId="0" borderId="23" xfId="0" applyBorder="1"/>
    <xf numFmtId="0" fontId="0" fillId="0" borderId="15" xfId="0" applyBorder="1" applyAlignment="1">
      <alignment wrapText="1"/>
    </xf>
    <xf numFmtId="0" fontId="0" fillId="0" borderId="11" xfId="0" applyBorder="1" applyAlignment="1">
      <alignment wrapText="1"/>
    </xf>
    <xf numFmtId="0" fontId="0" fillId="0" borderId="11" xfId="0" applyBorder="1" applyAlignment="1">
      <alignment horizontal="left" wrapText="1"/>
    </xf>
    <xf numFmtId="0" fontId="14" fillId="0" borderId="8" xfId="0" applyFont="1" applyBorder="1"/>
    <xf numFmtId="0" fontId="14" fillId="0" borderId="2" xfId="0" applyFont="1" applyBorder="1"/>
    <xf numFmtId="0" fontId="4" fillId="2" borderId="9" xfId="0" applyFont="1" applyFill="1" applyBorder="1" applyAlignment="1">
      <alignment horizontal="left"/>
    </xf>
    <xf numFmtId="0" fontId="4" fillId="0" borderId="10" xfId="0" applyFont="1" applyBorder="1" applyAlignment="1">
      <alignment horizontal="left"/>
    </xf>
    <xf numFmtId="0" fontId="4" fillId="0" borderId="5" xfId="0" applyFont="1" applyBorder="1" applyAlignment="1">
      <alignment horizontal="left"/>
    </xf>
    <xf numFmtId="0" fontId="21" fillId="0" borderId="43" xfId="0" applyFont="1" applyBorder="1" applyAlignment="1">
      <alignment wrapText="1"/>
    </xf>
    <xf numFmtId="0" fontId="21" fillId="0" borderId="11" xfId="0" applyFont="1" applyBorder="1" applyAlignment="1">
      <alignment wrapText="1"/>
    </xf>
    <xf numFmtId="0" fontId="3" fillId="0" borderId="30" xfId="0" applyFont="1" applyBorder="1" applyAlignment="1">
      <alignment horizontal="left"/>
    </xf>
    <xf numFmtId="0" fontId="21" fillId="0" borderId="21" xfId="0" applyFont="1" applyBorder="1" applyAlignment="1">
      <alignment horizontal="left"/>
    </xf>
    <xf numFmtId="0" fontId="21" fillId="0" borderId="23" xfId="0" applyFont="1" applyBorder="1" applyAlignment="1">
      <alignment horizontal="left"/>
    </xf>
    <xf numFmtId="0" fontId="3" fillId="0" borderId="30" xfId="0" applyFont="1" applyBorder="1" applyAlignment="1">
      <alignment horizontal="center"/>
    </xf>
    <xf numFmtId="0" fontId="3" fillId="0" borderId="21" xfId="0" applyFont="1" applyBorder="1" applyAlignment="1">
      <alignment horizontal="center"/>
    </xf>
    <xf numFmtId="0" fontId="3" fillId="0" borderId="23" xfId="0" applyFont="1" applyBorder="1" applyAlignment="1">
      <alignment horizontal="center"/>
    </xf>
    <xf numFmtId="0" fontId="3" fillId="0" borderId="31" xfId="0" applyFont="1" applyBorder="1" applyAlignment="1">
      <alignment horizontal="left"/>
    </xf>
    <xf numFmtId="0" fontId="3" fillId="0" borderId="17" xfId="0" applyFont="1" applyBorder="1" applyAlignment="1">
      <alignment horizontal="left"/>
    </xf>
    <xf numFmtId="0" fontId="4" fillId="0" borderId="28" xfId="0" applyFont="1" applyBorder="1" applyAlignment="1">
      <alignment horizontal="left"/>
    </xf>
    <xf numFmtId="0" fontId="4" fillId="0" borderId="18" xfId="0" applyFont="1" applyBorder="1" applyAlignment="1">
      <alignment horizontal="left"/>
    </xf>
    <xf numFmtId="0" fontId="0" fillId="0" borderId="49" xfId="0" applyBorder="1"/>
    <xf numFmtId="0" fontId="0" fillId="0" borderId="3" xfId="0" applyBorder="1"/>
    <xf numFmtId="0" fontId="0" fillId="0" borderId="50" xfId="0" applyBorder="1"/>
    <xf numFmtId="0" fontId="4" fillId="0" borderId="9" xfId="0" applyFont="1" applyBorder="1" applyAlignment="1">
      <alignment horizontal="center"/>
    </xf>
    <xf numFmtId="0" fontId="21" fillId="0" borderId="10" xfId="0" applyFont="1" applyBorder="1" applyAlignment="1">
      <alignment horizontal="center"/>
    </xf>
    <xf numFmtId="0" fontId="21" fillId="0" borderId="5" xfId="0" applyFont="1" applyBorder="1" applyAlignment="1">
      <alignment horizontal="center"/>
    </xf>
    <xf numFmtId="0" fontId="4" fillId="0" borderId="28" xfId="0" applyFont="1" applyBorder="1" applyAlignment="1">
      <alignment horizontal="center"/>
    </xf>
    <xf numFmtId="0" fontId="4" fillId="0" borderId="18" xfId="0" applyFont="1" applyBorder="1" applyAlignment="1">
      <alignment horizontal="center"/>
    </xf>
    <xf numFmtId="0" fontId="3" fillId="0" borderId="48" xfId="0" applyFont="1" applyBorder="1" applyAlignment="1">
      <alignment horizontal="left"/>
    </xf>
    <xf numFmtId="0" fontId="21" fillId="0" borderId="45" xfId="0" applyFont="1" applyBorder="1" applyAlignment="1">
      <alignment horizontal="left"/>
    </xf>
    <xf numFmtId="0" fontId="21" fillId="0" borderId="46" xfId="0" applyFont="1" applyBorder="1" applyAlignment="1">
      <alignment horizontal="left"/>
    </xf>
    <xf numFmtId="0" fontId="3" fillId="0" borderId="0" xfId="0" applyFont="1" applyAlignment="1">
      <alignment horizontal="left"/>
    </xf>
    <xf numFmtId="0" fontId="4" fillId="0" borderId="19" xfId="0" applyFont="1" applyBorder="1" applyAlignment="1">
      <alignment horizontal="center"/>
    </xf>
    <xf numFmtId="0" fontId="3" fillId="0" borderId="30" xfId="0" applyFont="1" applyBorder="1" applyAlignment="1">
      <alignment horizontal="left" wrapText="1"/>
    </xf>
    <xf numFmtId="0" fontId="21" fillId="0" borderId="21" xfId="0" applyFont="1" applyBorder="1" applyAlignment="1">
      <alignment horizontal="left" wrapText="1"/>
    </xf>
    <xf numFmtId="0" fontId="21" fillId="0" borderId="23" xfId="0" applyFont="1" applyBorder="1" applyAlignment="1">
      <alignment horizontal="left" wrapText="1"/>
    </xf>
    <xf numFmtId="0" fontId="3" fillId="0" borderId="56" xfId="0" applyFont="1" applyBorder="1" applyAlignment="1">
      <alignment horizontal="left" wrapText="1"/>
    </xf>
    <xf numFmtId="0" fontId="21" fillId="0" borderId="32" xfId="0" applyFont="1" applyBorder="1" applyAlignment="1">
      <alignment horizontal="left" wrapText="1"/>
    </xf>
    <xf numFmtId="0" fontId="21" fillId="0" borderId="47" xfId="0" applyFont="1" applyBorder="1" applyAlignment="1">
      <alignment horizontal="left" wrapText="1"/>
    </xf>
    <xf numFmtId="0" fontId="3" fillId="0" borderId="11" xfId="0" applyFont="1" applyBorder="1" applyAlignment="1">
      <alignment wrapText="1"/>
    </xf>
    <xf numFmtId="0" fontId="3" fillId="0" borderId="13" xfId="0" applyFont="1" applyBorder="1" applyAlignment="1">
      <alignment wrapText="1"/>
    </xf>
    <xf numFmtId="0" fontId="4" fillId="0" borderId="9" xfId="0" applyFont="1" applyBorder="1"/>
    <xf numFmtId="0" fontId="4" fillId="0" borderId="5" xfId="0" applyFont="1" applyBorder="1"/>
    <xf numFmtId="0" fontId="3" fillId="0" borderId="5" xfId="0" applyFont="1" applyBorder="1"/>
    <xf numFmtId="0" fontId="3" fillId="0" borderId="43" xfId="0" applyFont="1" applyBorder="1" applyAlignment="1">
      <alignment wrapText="1"/>
    </xf>
    <xf numFmtId="0" fontId="0" fillId="0" borderId="8" xfId="0" applyBorder="1"/>
    <xf numFmtId="0" fontId="0" fillId="0" borderId="2" xfId="0" applyBorder="1"/>
    <xf numFmtId="0" fontId="0" fillId="0" borderId="18" xfId="0" applyBorder="1"/>
    <xf numFmtId="0" fontId="0" fillId="0" borderId="19" xfId="0" applyBorder="1"/>
    <xf numFmtId="43" fontId="1" fillId="0" borderId="16" xfId="1" applyFont="1" applyBorder="1" applyAlignment="1">
      <alignment horizontal="center"/>
    </xf>
    <xf numFmtId="43" fontId="1" fillId="0" borderId="12" xfId="1" applyFont="1" applyBorder="1" applyAlignment="1">
      <alignment horizontal="center"/>
    </xf>
    <xf numFmtId="0" fontId="0" fillId="0" borderId="15" xfId="0" applyBorder="1" applyAlignment="1">
      <alignment horizontal="center"/>
    </xf>
    <xf numFmtId="0" fontId="0" fillId="0" borderId="11" xfId="0" applyBorder="1" applyAlignment="1">
      <alignment horizontal="center"/>
    </xf>
    <xf numFmtId="0" fontId="0" fillId="0" borderId="42" xfId="0" applyBorder="1" applyAlignment="1">
      <alignment horizontal="center"/>
    </xf>
    <xf numFmtId="0" fontId="0" fillId="0" borderId="57" xfId="0" applyBorder="1" applyAlignment="1">
      <alignment horizontal="center"/>
    </xf>
    <xf numFmtId="0" fontId="0" fillId="0" borderId="16" xfId="0" applyBorder="1" applyAlignment="1">
      <alignment horizontal="center"/>
    </xf>
    <xf numFmtId="0" fontId="24" fillId="0" borderId="18" xfId="0" applyFont="1" applyBorder="1" applyAlignment="1">
      <alignment horizontal="center"/>
    </xf>
    <xf numFmtId="0" fontId="2" fillId="0" borderId="24" xfId="0" applyFont="1" applyBorder="1" applyAlignment="1">
      <alignment wrapText="1"/>
    </xf>
    <xf numFmtId="0" fontId="2" fillId="0" borderId="25" xfId="0" applyFont="1" applyBorder="1" applyAlignment="1">
      <alignment wrapText="1"/>
    </xf>
    <xf numFmtId="0" fontId="2" fillId="0" borderId="8" xfId="0" applyFont="1" applyBorder="1" applyAlignment="1">
      <alignment wrapText="1"/>
    </xf>
    <xf numFmtId="0" fontId="24" fillId="0" borderId="39" xfId="0" applyFont="1" applyBorder="1" applyAlignment="1">
      <alignment horizontal="center"/>
    </xf>
    <xf numFmtId="0" fontId="24" fillId="0" borderId="10" xfId="0" applyFont="1" applyBorder="1" applyAlignment="1">
      <alignment horizontal="center"/>
    </xf>
    <xf numFmtId="0" fontId="24" fillId="0" borderId="26" xfId="0" applyFont="1" applyBorder="1" applyAlignment="1">
      <alignment horizontal="center"/>
    </xf>
    <xf numFmtId="0" fontId="5" fillId="0" borderId="24" xfId="0" applyFont="1" applyBorder="1" applyAlignment="1">
      <alignment wrapText="1"/>
    </xf>
    <xf numFmtId="0" fontId="5" fillId="0" borderId="25" xfId="0" applyFont="1" applyBorder="1" applyAlignment="1">
      <alignment wrapText="1"/>
    </xf>
    <xf numFmtId="0" fontId="5" fillId="0" borderId="8" xfId="0" applyFont="1" applyBorder="1" applyAlignment="1">
      <alignment wrapText="1"/>
    </xf>
    <xf numFmtId="0" fontId="5" fillId="0" borderId="33" xfId="0" applyFont="1" applyBorder="1" applyAlignment="1">
      <alignment wrapText="1"/>
    </xf>
    <xf numFmtId="0" fontId="5" fillId="0" borderId="0" xfId="0" applyFont="1" applyAlignment="1">
      <alignment wrapText="1"/>
    </xf>
    <xf numFmtId="0" fontId="5" fillId="0" borderId="6" xfId="0" applyFont="1" applyBorder="1" applyAlignment="1">
      <alignment wrapText="1"/>
    </xf>
    <xf numFmtId="0" fontId="0" fillId="0" borderId="0" xfId="0" applyAlignment="1">
      <alignment wrapText="1"/>
    </xf>
    <xf numFmtId="0" fontId="17" fillId="0" borderId="9" xfId="0" applyFont="1" applyBorder="1" applyAlignment="1">
      <alignment horizontal="center"/>
    </xf>
    <xf numFmtId="0" fontId="17" fillId="0" borderId="37" xfId="0" applyFont="1" applyBorder="1" applyAlignment="1">
      <alignment horizontal="center"/>
    </xf>
    <xf numFmtId="0" fontId="18" fillId="0" borderId="0" xfId="0" applyFont="1" applyAlignment="1">
      <alignment wrapText="1"/>
    </xf>
    <xf numFmtId="0" fontId="40" fillId="0" borderId="7" xfId="0" applyFont="1" applyBorder="1"/>
  </cellXfs>
  <cellStyles count="3">
    <cellStyle name="Navadno" xfId="0" builtinId="0"/>
    <cellStyle name="Vejica" xfId="1" builtinId="3"/>
    <cellStyle name="Vejica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0</xdr:colOff>
      <xdr:row>205</xdr:row>
      <xdr:rowOff>0</xdr:rowOff>
    </xdr:from>
    <xdr:ext cx="65" cy="172227"/>
    <xdr:sp macro="" textlink="">
      <xdr:nvSpPr>
        <xdr:cNvPr id="3" name="PoljeZBesedilom 2">
          <a:extLst>
            <a:ext uri="{FF2B5EF4-FFF2-40B4-BE49-F238E27FC236}">
              <a16:creationId xmlns:a16="http://schemas.microsoft.com/office/drawing/2014/main" id="{AA93BA2B-3A2E-4386-BF71-17EF3EF2411B}"/>
            </a:ext>
          </a:extLst>
        </xdr:cNvPr>
        <xdr:cNvSpPr txBox="1"/>
      </xdr:nvSpPr>
      <xdr:spPr>
        <a:xfrm>
          <a:off x="0" y="5143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206</xdr:row>
      <xdr:rowOff>0</xdr:rowOff>
    </xdr:from>
    <xdr:ext cx="65" cy="172227"/>
    <xdr:sp macro="" textlink="">
      <xdr:nvSpPr>
        <xdr:cNvPr id="4" name="PoljeZBesedilom 3">
          <a:extLst>
            <a:ext uri="{FF2B5EF4-FFF2-40B4-BE49-F238E27FC236}">
              <a16:creationId xmlns:a16="http://schemas.microsoft.com/office/drawing/2014/main" id="{4ADBB15F-8D93-49AD-B936-3C4D81D148A4}"/>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207</xdr:row>
      <xdr:rowOff>0</xdr:rowOff>
    </xdr:from>
    <xdr:ext cx="65" cy="172227"/>
    <xdr:sp macro="" textlink="">
      <xdr:nvSpPr>
        <xdr:cNvPr id="5" name="PoljeZBesedilom 4">
          <a:extLst>
            <a:ext uri="{FF2B5EF4-FFF2-40B4-BE49-F238E27FC236}">
              <a16:creationId xmlns:a16="http://schemas.microsoft.com/office/drawing/2014/main" id="{19509D05-1CBC-4563-8DD8-80EB2F282BFB}"/>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208</xdr:row>
      <xdr:rowOff>0</xdr:rowOff>
    </xdr:from>
    <xdr:ext cx="65" cy="172227"/>
    <xdr:sp macro="" textlink="">
      <xdr:nvSpPr>
        <xdr:cNvPr id="6" name="PoljeZBesedilom 5">
          <a:extLst>
            <a:ext uri="{FF2B5EF4-FFF2-40B4-BE49-F238E27FC236}">
              <a16:creationId xmlns:a16="http://schemas.microsoft.com/office/drawing/2014/main" id="{9BB21E57-5A9C-4B31-9DB3-52CB7B3EAF52}"/>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209</xdr:row>
      <xdr:rowOff>0</xdr:rowOff>
    </xdr:from>
    <xdr:ext cx="65" cy="172227"/>
    <xdr:sp macro="" textlink="">
      <xdr:nvSpPr>
        <xdr:cNvPr id="7" name="PoljeZBesedilom 6">
          <a:extLst>
            <a:ext uri="{FF2B5EF4-FFF2-40B4-BE49-F238E27FC236}">
              <a16:creationId xmlns:a16="http://schemas.microsoft.com/office/drawing/2014/main" id="{DE3E38A9-F21F-4DA0-A82F-85AABBE758AA}"/>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210</xdr:row>
      <xdr:rowOff>0</xdr:rowOff>
    </xdr:from>
    <xdr:ext cx="65" cy="172227"/>
    <xdr:sp macro="" textlink="">
      <xdr:nvSpPr>
        <xdr:cNvPr id="8" name="PoljeZBesedilom 7">
          <a:extLst>
            <a:ext uri="{FF2B5EF4-FFF2-40B4-BE49-F238E27FC236}">
              <a16:creationId xmlns:a16="http://schemas.microsoft.com/office/drawing/2014/main" id="{5B589911-C1E0-4D69-9CDB-F516CD7E6F9B}"/>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211</xdr:row>
      <xdr:rowOff>0</xdr:rowOff>
    </xdr:from>
    <xdr:ext cx="65" cy="172227"/>
    <xdr:sp macro="" textlink="">
      <xdr:nvSpPr>
        <xdr:cNvPr id="9" name="PoljeZBesedilom 8">
          <a:extLst>
            <a:ext uri="{FF2B5EF4-FFF2-40B4-BE49-F238E27FC236}">
              <a16:creationId xmlns:a16="http://schemas.microsoft.com/office/drawing/2014/main" id="{11E40CC5-BE4D-4148-8A8F-E3377E415414}"/>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212</xdr:row>
      <xdr:rowOff>0</xdr:rowOff>
    </xdr:from>
    <xdr:ext cx="65" cy="172227"/>
    <xdr:sp macro="" textlink="">
      <xdr:nvSpPr>
        <xdr:cNvPr id="10" name="PoljeZBesedilom 9">
          <a:extLst>
            <a:ext uri="{FF2B5EF4-FFF2-40B4-BE49-F238E27FC236}">
              <a16:creationId xmlns:a16="http://schemas.microsoft.com/office/drawing/2014/main" id="{912AD114-57C7-4CF3-8AFE-69572D1B888E}"/>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213</xdr:row>
      <xdr:rowOff>0</xdr:rowOff>
    </xdr:from>
    <xdr:ext cx="65" cy="172227"/>
    <xdr:sp macro="" textlink="">
      <xdr:nvSpPr>
        <xdr:cNvPr id="11" name="PoljeZBesedilom 10">
          <a:extLst>
            <a:ext uri="{FF2B5EF4-FFF2-40B4-BE49-F238E27FC236}">
              <a16:creationId xmlns:a16="http://schemas.microsoft.com/office/drawing/2014/main" id="{9C8D0537-8525-44E3-84DE-9B4EAD4F1236}"/>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214</xdr:row>
      <xdr:rowOff>0</xdr:rowOff>
    </xdr:from>
    <xdr:ext cx="65" cy="172227"/>
    <xdr:sp macro="" textlink="">
      <xdr:nvSpPr>
        <xdr:cNvPr id="12" name="PoljeZBesedilom 11">
          <a:extLst>
            <a:ext uri="{FF2B5EF4-FFF2-40B4-BE49-F238E27FC236}">
              <a16:creationId xmlns:a16="http://schemas.microsoft.com/office/drawing/2014/main" id="{968A5B21-F161-41F7-B6E6-2EC0F528C8BC}"/>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215</xdr:row>
      <xdr:rowOff>0</xdr:rowOff>
    </xdr:from>
    <xdr:ext cx="65" cy="172227"/>
    <xdr:sp macro="" textlink="">
      <xdr:nvSpPr>
        <xdr:cNvPr id="13" name="PoljeZBesedilom 12">
          <a:extLst>
            <a:ext uri="{FF2B5EF4-FFF2-40B4-BE49-F238E27FC236}">
              <a16:creationId xmlns:a16="http://schemas.microsoft.com/office/drawing/2014/main" id="{FBD7CB71-A813-4F00-AF09-1212AD1AEC99}"/>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216</xdr:row>
      <xdr:rowOff>0</xdr:rowOff>
    </xdr:from>
    <xdr:ext cx="65" cy="172227"/>
    <xdr:sp macro="" textlink="">
      <xdr:nvSpPr>
        <xdr:cNvPr id="14" name="PoljeZBesedilom 13">
          <a:extLst>
            <a:ext uri="{FF2B5EF4-FFF2-40B4-BE49-F238E27FC236}">
              <a16:creationId xmlns:a16="http://schemas.microsoft.com/office/drawing/2014/main" id="{D2B47A0B-3587-4F9F-A90C-1965CB960B8B}"/>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217</xdr:row>
      <xdr:rowOff>0</xdr:rowOff>
    </xdr:from>
    <xdr:ext cx="65" cy="172227"/>
    <xdr:sp macro="" textlink="">
      <xdr:nvSpPr>
        <xdr:cNvPr id="15" name="PoljeZBesedilom 14">
          <a:extLst>
            <a:ext uri="{FF2B5EF4-FFF2-40B4-BE49-F238E27FC236}">
              <a16:creationId xmlns:a16="http://schemas.microsoft.com/office/drawing/2014/main" id="{F329D182-6199-4934-8897-BC7C92A3FFCC}"/>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218</xdr:row>
      <xdr:rowOff>0</xdr:rowOff>
    </xdr:from>
    <xdr:ext cx="65" cy="172227"/>
    <xdr:sp macro="" textlink="">
      <xdr:nvSpPr>
        <xdr:cNvPr id="16" name="PoljeZBesedilom 15">
          <a:extLst>
            <a:ext uri="{FF2B5EF4-FFF2-40B4-BE49-F238E27FC236}">
              <a16:creationId xmlns:a16="http://schemas.microsoft.com/office/drawing/2014/main" id="{4317302A-2490-4ADE-9DA5-433737664793}"/>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221</xdr:row>
      <xdr:rowOff>0</xdr:rowOff>
    </xdr:from>
    <xdr:ext cx="65" cy="172227"/>
    <xdr:sp macro="" textlink="">
      <xdr:nvSpPr>
        <xdr:cNvPr id="17" name="PoljeZBesedilom 16">
          <a:extLst>
            <a:ext uri="{FF2B5EF4-FFF2-40B4-BE49-F238E27FC236}">
              <a16:creationId xmlns:a16="http://schemas.microsoft.com/office/drawing/2014/main" id="{5BE2E874-C3D2-4864-AFC3-1A2253898827}"/>
            </a:ext>
          </a:extLst>
        </xdr:cNvPr>
        <xdr:cNvSpPr txBox="1"/>
      </xdr:nvSpPr>
      <xdr:spPr>
        <a:xfrm>
          <a:off x="3762375" y="45700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222</xdr:row>
      <xdr:rowOff>0</xdr:rowOff>
    </xdr:from>
    <xdr:ext cx="65" cy="172227"/>
    <xdr:sp macro="" textlink="">
      <xdr:nvSpPr>
        <xdr:cNvPr id="18" name="PoljeZBesedilom 17">
          <a:extLst>
            <a:ext uri="{FF2B5EF4-FFF2-40B4-BE49-F238E27FC236}">
              <a16:creationId xmlns:a16="http://schemas.microsoft.com/office/drawing/2014/main" id="{C0CF9106-3391-4524-8050-21B4D470C62D}"/>
            </a:ext>
          </a:extLst>
        </xdr:cNvPr>
        <xdr:cNvSpPr txBox="1"/>
      </xdr:nvSpPr>
      <xdr:spPr>
        <a:xfrm>
          <a:off x="3762375" y="45891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223</xdr:row>
      <xdr:rowOff>0</xdr:rowOff>
    </xdr:from>
    <xdr:ext cx="65" cy="172227"/>
    <xdr:sp macro="" textlink="">
      <xdr:nvSpPr>
        <xdr:cNvPr id="19" name="PoljeZBesedilom 18">
          <a:extLst>
            <a:ext uri="{FF2B5EF4-FFF2-40B4-BE49-F238E27FC236}">
              <a16:creationId xmlns:a16="http://schemas.microsoft.com/office/drawing/2014/main" id="{1FE68D0A-066A-4149-8F50-48D69C59D7B2}"/>
            </a:ext>
          </a:extLst>
        </xdr:cNvPr>
        <xdr:cNvSpPr txBox="1"/>
      </xdr:nvSpPr>
      <xdr:spPr>
        <a:xfrm>
          <a:off x="3762375" y="46081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224</xdr:row>
      <xdr:rowOff>0</xdr:rowOff>
    </xdr:from>
    <xdr:ext cx="65" cy="172227"/>
    <xdr:sp macro="" textlink="">
      <xdr:nvSpPr>
        <xdr:cNvPr id="20" name="PoljeZBesedilom 19">
          <a:extLst>
            <a:ext uri="{FF2B5EF4-FFF2-40B4-BE49-F238E27FC236}">
              <a16:creationId xmlns:a16="http://schemas.microsoft.com/office/drawing/2014/main" id="{26AD0224-FAAA-4F5D-A595-C373D2A59EA7}"/>
            </a:ext>
          </a:extLst>
        </xdr:cNvPr>
        <xdr:cNvSpPr txBox="1"/>
      </xdr:nvSpPr>
      <xdr:spPr>
        <a:xfrm>
          <a:off x="3762375" y="4627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225</xdr:row>
      <xdr:rowOff>0</xdr:rowOff>
    </xdr:from>
    <xdr:ext cx="65" cy="172227"/>
    <xdr:sp macro="" textlink="">
      <xdr:nvSpPr>
        <xdr:cNvPr id="21" name="PoljeZBesedilom 20">
          <a:extLst>
            <a:ext uri="{FF2B5EF4-FFF2-40B4-BE49-F238E27FC236}">
              <a16:creationId xmlns:a16="http://schemas.microsoft.com/office/drawing/2014/main" id="{5D4185B0-8A08-4B3C-8F6C-CDB52721C6C0}"/>
            </a:ext>
          </a:extLst>
        </xdr:cNvPr>
        <xdr:cNvSpPr txBox="1"/>
      </xdr:nvSpPr>
      <xdr:spPr>
        <a:xfrm>
          <a:off x="3762375" y="46462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226</xdr:row>
      <xdr:rowOff>0</xdr:rowOff>
    </xdr:from>
    <xdr:ext cx="65" cy="172227"/>
    <xdr:sp macro="" textlink="">
      <xdr:nvSpPr>
        <xdr:cNvPr id="22" name="PoljeZBesedilom 21">
          <a:extLst>
            <a:ext uri="{FF2B5EF4-FFF2-40B4-BE49-F238E27FC236}">
              <a16:creationId xmlns:a16="http://schemas.microsoft.com/office/drawing/2014/main" id="{F2E1DB08-6162-49D1-BCEA-AF991B5F700F}"/>
            </a:ext>
          </a:extLst>
        </xdr:cNvPr>
        <xdr:cNvSpPr txBox="1"/>
      </xdr:nvSpPr>
      <xdr:spPr>
        <a:xfrm>
          <a:off x="3762375" y="46653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227</xdr:row>
      <xdr:rowOff>0</xdr:rowOff>
    </xdr:from>
    <xdr:ext cx="65" cy="172227"/>
    <xdr:sp macro="" textlink="">
      <xdr:nvSpPr>
        <xdr:cNvPr id="23" name="PoljeZBesedilom 22">
          <a:extLst>
            <a:ext uri="{FF2B5EF4-FFF2-40B4-BE49-F238E27FC236}">
              <a16:creationId xmlns:a16="http://schemas.microsoft.com/office/drawing/2014/main" id="{F8E27CDB-D94E-4DAA-84AB-BFEBDE6C795C}"/>
            </a:ext>
          </a:extLst>
        </xdr:cNvPr>
        <xdr:cNvSpPr txBox="1"/>
      </xdr:nvSpPr>
      <xdr:spPr>
        <a:xfrm>
          <a:off x="3762375" y="47034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228</xdr:row>
      <xdr:rowOff>0</xdr:rowOff>
    </xdr:from>
    <xdr:ext cx="65" cy="172227"/>
    <xdr:sp macro="" textlink="">
      <xdr:nvSpPr>
        <xdr:cNvPr id="24" name="PoljeZBesedilom 23">
          <a:extLst>
            <a:ext uri="{FF2B5EF4-FFF2-40B4-BE49-F238E27FC236}">
              <a16:creationId xmlns:a16="http://schemas.microsoft.com/office/drawing/2014/main" id="{14AF26D8-F739-41E4-97A7-1221D66EC59E}"/>
            </a:ext>
          </a:extLst>
        </xdr:cNvPr>
        <xdr:cNvSpPr txBox="1"/>
      </xdr:nvSpPr>
      <xdr:spPr>
        <a:xfrm>
          <a:off x="3762375" y="47415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229</xdr:row>
      <xdr:rowOff>0</xdr:rowOff>
    </xdr:from>
    <xdr:ext cx="65" cy="172227"/>
    <xdr:sp macro="" textlink="">
      <xdr:nvSpPr>
        <xdr:cNvPr id="25" name="PoljeZBesedilom 24">
          <a:extLst>
            <a:ext uri="{FF2B5EF4-FFF2-40B4-BE49-F238E27FC236}">
              <a16:creationId xmlns:a16="http://schemas.microsoft.com/office/drawing/2014/main" id="{6F58EF12-A7D1-464A-AE69-58D273A76782}"/>
            </a:ext>
          </a:extLst>
        </xdr:cNvPr>
        <xdr:cNvSpPr txBox="1"/>
      </xdr:nvSpPr>
      <xdr:spPr>
        <a:xfrm>
          <a:off x="3762375" y="47605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230</xdr:row>
      <xdr:rowOff>0</xdr:rowOff>
    </xdr:from>
    <xdr:ext cx="65" cy="172227"/>
    <xdr:sp macro="" textlink="">
      <xdr:nvSpPr>
        <xdr:cNvPr id="26" name="PoljeZBesedilom 25">
          <a:extLst>
            <a:ext uri="{FF2B5EF4-FFF2-40B4-BE49-F238E27FC236}">
              <a16:creationId xmlns:a16="http://schemas.microsoft.com/office/drawing/2014/main" id="{429CA655-D902-4687-9019-C5F75D2FCBE8}"/>
            </a:ext>
          </a:extLst>
        </xdr:cNvPr>
        <xdr:cNvSpPr txBox="1"/>
      </xdr:nvSpPr>
      <xdr:spPr>
        <a:xfrm>
          <a:off x="3762375" y="47796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231</xdr:row>
      <xdr:rowOff>0</xdr:rowOff>
    </xdr:from>
    <xdr:ext cx="65" cy="172227"/>
    <xdr:sp macro="" textlink="">
      <xdr:nvSpPr>
        <xdr:cNvPr id="27" name="PoljeZBesedilom 26">
          <a:extLst>
            <a:ext uri="{FF2B5EF4-FFF2-40B4-BE49-F238E27FC236}">
              <a16:creationId xmlns:a16="http://schemas.microsoft.com/office/drawing/2014/main" id="{C8AF1EF8-EEB1-4247-A382-3F9695C3ECF0}"/>
            </a:ext>
          </a:extLst>
        </xdr:cNvPr>
        <xdr:cNvSpPr txBox="1"/>
      </xdr:nvSpPr>
      <xdr:spPr>
        <a:xfrm>
          <a:off x="3762375" y="47986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232</xdr:row>
      <xdr:rowOff>0</xdr:rowOff>
    </xdr:from>
    <xdr:ext cx="65" cy="172227"/>
    <xdr:sp macro="" textlink="">
      <xdr:nvSpPr>
        <xdr:cNvPr id="28" name="PoljeZBesedilom 27">
          <a:extLst>
            <a:ext uri="{FF2B5EF4-FFF2-40B4-BE49-F238E27FC236}">
              <a16:creationId xmlns:a16="http://schemas.microsoft.com/office/drawing/2014/main" id="{C5700901-89D2-4DC5-B5ED-A0E4B3E462F5}"/>
            </a:ext>
          </a:extLst>
        </xdr:cNvPr>
        <xdr:cNvSpPr txBox="1"/>
      </xdr:nvSpPr>
      <xdr:spPr>
        <a:xfrm>
          <a:off x="3762375" y="48177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233</xdr:row>
      <xdr:rowOff>0</xdr:rowOff>
    </xdr:from>
    <xdr:ext cx="65" cy="172227"/>
    <xdr:sp macro="" textlink="">
      <xdr:nvSpPr>
        <xdr:cNvPr id="29" name="PoljeZBesedilom 28">
          <a:extLst>
            <a:ext uri="{FF2B5EF4-FFF2-40B4-BE49-F238E27FC236}">
              <a16:creationId xmlns:a16="http://schemas.microsoft.com/office/drawing/2014/main" id="{9F549191-1FC0-43EB-ACDB-6E4AD9798883}"/>
            </a:ext>
          </a:extLst>
        </xdr:cNvPr>
        <xdr:cNvSpPr txBox="1"/>
      </xdr:nvSpPr>
      <xdr:spPr>
        <a:xfrm>
          <a:off x="3762375" y="483679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234</xdr:row>
      <xdr:rowOff>0</xdr:rowOff>
    </xdr:from>
    <xdr:ext cx="65" cy="172227"/>
    <xdr:sp macro="" textlink="">
      <xdr:nvSpPr>
        <xdr:cNvPr id="30" name="PoljeZBesedilom 29">
          <a:extLst>
            <a:ext uri="{FF2B5EF4-FFF2-40B4-BE49-F238E27FC236}">
              <a16:creationId xmlns:a16="http://schemas.microsoft.com/office/drawing/2014/main" id="{4F235F24-6AAC-4A86-8B76-4AB6B2595184}"/>
            </a:ext>
          </a:extLst>
        </xdr:cNvPr>
        <xdr:cNvSpPr txBox="1"/>
      </xdr:nvSpPr>
      <xdr:spPr>
        <a:xfrm>
          <a:off x="3762375" y="48558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226</xdr:row>
      <xdr:rowOff>0</xdr:rowOff>
    </xdr:from>
    <xdr:ext cx="65" cy="172227"/>
    <xdr:sp macro="" textlink="">
      <xdr:nvSpPr>
        <xdr:cNvPr id="31" name="PoljeZBesedilom 30">
          <a:extLst>
            <a:ext uri="{FF2B5EF4-FFF2-40B4-BE49-F238E27FC236}">
              <a16:creationId xmlns:a16="http://schemas.microsoft.com/office/drawing/2014/main" id="{629AD85D-F2BE-41C6-A26B-3956D107C135}"/>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227</xdr:row>
      <xdr:rowOff>0</xdr:rowOff>
    </xdr:from>
    <xdr:ext cx="65" cy="172227"/>
    <xdr:sp macro="" textlink="">
      <xdr:nvSpPr>
        <xdr:cNvPr id="32" name="PoljeZBesedilom 31">
          <a:extLst>
            <a:ext uri="{FF2B5EF4-FFF2-40B4-BE49-F238E27FC236}">
              <a16:creationId xmlns:a16="http://schemas.microsoft.com/office/drawing/2014/main" id="{B7D834FB-8313-44F7-8410-ADFBCC53BF39}"/>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228</xdr:row>
      <xdr:rowOff>0</xdr:rowOff>
    </xdr:from>
    <xdr:ext cx="65" cy="172227"/>
    <xdr:sp macro="" textlink="">
      <xdr:nvSpPr>
        <xdr:cNvPr id="33" name="PoljeZBesedilom 32">
          <a:extLst>
            <a:ext uri="{FF2B5EF4-FFF2-40B4-BE49-F238E27FC236}">
              <a16:creationId xmlns:a16="http://schemas.microsoft.com/office/drawing/2014/main" id="{BC608EDF-6600-492D-ABCC-A6A498998C50}"/>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229</xdr:row>
      <xdr:rowOff>0</xdr:rowOff>
    </xdr:from>
    <xdr:ext cx="65" cy="172227"/>
    <xdr:sp macro="" textlink="">
      <xdr:nvSpPr>
        <xdr:cNvPr id="34" name="PoljeZBesedilom 33">
          <a:extLst>
            <a:ext uri="{FF2B5EF4-FFF2-40B4-BE49-F238E27FC236}">
              <a16:creationId xmlns:a16="http://schemas.microsoft.com/office/drawing/2014/main" id="{DD0115FF-4983-40CD-B48D-6F8334C59D64}"/>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230</xdr:row>
      <xdr:rowOff>0</xdr:rowOff>
    </xdr:from>
    <xdr:ext cx="65" cy="172227"/>
    <xdr:sp macro="" textlink="">
      <xdr:nvSpPr>
        <xdr:cNvPr id="35" name="PoljeZBesedilom 34">
          <a:extLst>
            <a:ext uri="{FF2B5EF4-FFF2-40B4-BE49-F238E27FC236}">
              <a16:creationId xmlns:a16="http://schemas.microsoft.com/office/drawing/2014/main" id="{73DC4E83-EE98-4F2F-BDBA-E6657797AEB6}"/>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231</xdr:row>
      <xdr:rowOff>0</xdr:rowOff>
    </xdr:from>
    <xdr:ext cx="65" cy="172227"/>
    <xdr:sp macro="" textlink="">
      <xdr:nvSpPr>
        <xdr:cNvPr id="36" name="PoljeZBesedilom 35">
          <a:extLst>
            <a:ext uri="{FF2B5EF4-FFF2-40B4-BE49-F238E27FC236}">
              <a16:creationId xmlns:a16="http://schemas.microsoft.com/office/drawing/2014/main" id="{73B336B4-C9FB-4592-A384-4E61D4630118}"/>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232</xdr:row>
      <xdr:rowOff>0</xdr:rowOff>
    </xdr:from>
    <xdr:ext cx="65" cy="172227"/>
    <xdr:sp macro="" textlink="">
      <xdr:nvSpPr>
        <xdr:cNvPr id="37" name="PoljeZBesedilom 36">
          <a:extLst>
            <a:ext uri="{FF2B5EF4-FFF2-40B4-BE49-F238E27FC236}">
              <a16:creationId xmlns:a16="http://schemas.microsoft.com/office/drawing/2014/main" id="{84774E09-E0E3-4ED2-A12A-00DAC6EC01F9}"/>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233</xdr:row>
      <xdr:rowOff>0</xdr:rowOff>
    </xdr:from>
    <xdr:ext cx="65" cy="172227"/>
    <xdr:sp macro="" textlink="">
      <xdr:nvSpPr>
        <xdr:cNvPr id="38" name="PoljeZBesedilom 37">
          <a:extLst>
            <a:ext uri="{FF2B5EF4-FFF2-40B4-BE49-F238E27FC236}">
              <a16:creationId xmlns:a16="http://schemas.microsoft.com/office/drawing/2014/main" id="{C0A60E89-45AB-493B-B4B1-7BD45CB64DC1}"/>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234</xdr:row>
      <xdr:rowOff>0</xdr:rowOff>
    </xdr:from>
    <xdr:ext cx="65" cy="172227"/>
    <xdr:sp macro="" textlink="">
      <xdr:nvSpPr>
        <xdr:cNvPr id="39" name="PoljeZBesedilom 38">
          <a:extLst>
            <a:ext uri="{FF2B5EF4-FFF2-40B4-BE49-F238E27FC236}">
              <a16:creationId xmlns:a16="http://schemas.microsoft.com/office/drawing/2014/main" id="{91C2BCE5-62DF-4F11-9667-428C012BE714}"/>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237</xdr:row>
      <xdr:rowOff>0</xdr:rowOff>
    </xdr:from>
    <xdr:ext cx="65" cy="172227"/>
    <xdr:sp macro="" textlink="">
      <xdr:nvSpPr>
        <xdr:cNvPr id="40" name="PoljeZBesedilom 39">
          <a:extLst>
            <a:ext uri="{FF2B5EF4-FFF2-40B4-BE49-F238E27FC236}">
              <a16:creationId xmlns:a16="http://schemas.microsoft.com/office/drawing/2014/main" id="{722B2418-4F57-4090-8261-4A0D8EADC9A8}"/>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238</xdr:row>
      <xdr:rowOff>0</xdr:rowOff>
    </xdr:from>
    <xdr:ext cx="65" cy="172227"/>
    <xdr:sp macro="" textlink="">
      <xdr:nvSpPr>
        <xdr:cNvPr id="41" name="PoljeZBesedilom 40">
          <a:extLst>
            <a:ext uri="{FF2B5EF4-FFF2-40B4-BE49-F238E27FC236}">
              <a16:creationId xmlns:a16="http://schemas.microsoft.com/office/drawing/2014/main" id="{39546788-F523-4FDE-8196-9DE2180EF897}"/>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239</xdr:row>
      <xdr:rowOff>0</xdr:rowOff>
    </xdr:from>
    <xdr:ext cx="65" cy="172227"/>
    <xdr:sp macro="" textlink="">
      <xdr:nvSpPr>
        <xdr:cNvPr id="42" name="PoljeZBesedilom 41">
          <a:extLst>
            <a:ext uri="{FF2B5EF4-FFF2-40B4-BE49-F238E27FC236}">
              <a16:creationId xmlns:a16="http://schemas.microsoft.com/office/drawing/2014/main" id="{07439556-1B28-45FB-ACA5-0114AFEEB0AC}"/>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240</xdr:row>
      <xdr:rowOff>0</xdr:rowOff>
    </xdr:from>
    <xdr:ext cx="65" cy="172227"/>
    <xdr:sp macro="" textlink="">
      <xdr:nvSpPr>
        <xdr:cNvPr id="43" name="PoljeZBesedilom 42">
          <a:extLst>
            <a:ext uri="{FF2B5EF4-FFF2-40B4-BE49-F238E27FC236}">
              <a16:creationId xmlns:a16="http://schemas.microsoft.com/office/drawing/2014/main" id="{6D8EF423-CD7A-40B9-BD92-9D9A7C092824}"/>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1</xdr:col>
      <xdr:colOff>0</xdr:colOff>
      <xdr:row>242</xdr:row>
      <xdr:rowOff>0</xdr:rowOff>
    </xdr:from>
    <xdr:ext cx="65" cy="172227"/>
    <xdr:sp macro="" textlink="">
      <xdr:nvSpPr>
        <xdr:cNvPr id="44" name="PoljeZBesedilom 43">
          <a:extLst>
            <a:ext uri="{FF2B5EF4-FFF2-40B4-BE49-F238E27FC236}">
              <a16:creationId xmlns:a16="http://schemas.microsoft.com/office/drawing/2014/main" id="{0F8E0815-8387-4D99-A5C6-AE7C27CD6EEB}"/>
            </a:ext>
          </a:extLst>
        </xdr:cNvPr>
        <xdr:cNvSpPr txBox="1"/>
      </xdr:nvSpPr>
      <xdr:spPr>
        <a:xfrm>
          <a:off x="3762375" y="49739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2</xdr:col>
      <xdr:colOff>0</xdr:colOff>
      <xdr:row>217</xdr:row>
      <xdr:rowOff>76200</xdr:rowOff>
    </xdr:from>
    <xdr:ext cx="65" cy="172227"/>
    <xdr:sp macro="" textlink="">
      <xdr:nvSpPr>
        <xdr:cNvPr id="47" name="PoljeZBesedilom 46">
          <a:extLst>
            <a:ext uri="{FF2B5EF4-FFF2-40B4-BE49-F238E27FC236}">
              <a16:creationId xmlns:a16="http://schemas.microsoft.com/office/drawing/2014/main" id="{53E7D2FA-CA6A-4AEB-97B8-EA685E82151A}"/>
            </a:ext>
          </a:extLst>
        </xdr:cNvPr>
        <xdr:cNvSpPr txBox="1"/>
      </xdr:nvSpPr>
      <xdr:spPr>
        <a:xfrm>
          <a:off x="6572250" y="5143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5597A-7513-42D9-8B8D-5D29B587A9FE}">
  <dimension ref="A1:A14"/>
  <sheetViews>
    <sheetView tabSelected="1" workbookViewId="0">
      <selection activeCell="D13" sqref="D13"/>
    </sheetView>
  </sheetViews>
  <sheetFormatPr defaultRowHeight="15" x14ac:dyDescent="0.25"/>
  <cols>
    <col min="1" max="1" width="106.85546875" customWidth="1"/>
  </cols>
  <sheetData>
    <row r="1" spans="1:1" ht="18.75" x14ac:dyDescent="0.3">
      <c r="A1" s="352" t="s">
        <v>695</v>
      </c>
    </row>
    <row r="8" spans="1:1" ht="52.5" customHeight="1" x14ac:dyDescent="0.25">
      <c r="A8" s="350" t="s">
        <v>697</v>
      </c>
    </row>
    <row r="9" spans="1:1" x14ac:dyDescent="0.25">
      <c r="A9" s="2"/>
    </row>
    <row r="14" spans="1:1" x14ac:dyDescent="0.25">
      <c r="A14" s="351" t="s">
        <v>696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25"/>
  <sheetViews>
    <sheetView topLeftCell="A9" workbookViewId="0">
      <selection activeCell="O5" sqref="O5"/>
    </sheetView>
  </sheetViews>
  <sheetFormatPr defaultRowHeight="15" x14ac:dyDescent="0.25"/>
  <cols>
    <col min="2" max="2" width="18" bestFit="1" customWidth="1"/>
  </cols>
  <sheetData>
    <row r="2" spans="1:10" ht="21" x14ac:dyDescent="0.35">
      <c r="A2" s="210" t="s">
        <v>558</v>
      </c>
    </row>
    <row r="3" spans="1:10" ht="33.75" x14ac:dyDescent="0.25">
      <c r="A3" s="182" t="s">
        <v>528</v>
      </c>
      <c r="B3" s="183" t="s">
        <v>529</v>
      </c>
      <c r="C3" s="183" t="s">
        <v>454</v>
      </c>
      <c r="D3" s="182" t="s">
        <v>530</v>
      </c>
      <c r="E3" s="182" t="s">
        <v>531</v>
      </c>
      <c r="F3" s="182" t="s">
        <v>532</v>
      </c>
      <c r="G3" s="182" t="s">
        <v>533</v>
      </c>
      <c r="H3" s="183" t="s">
        <v>534</v>
      </c>
      <c r="I3" s="182" t="s">
        <v>535</v>
      </c>
      <c r="J3" s="182" t="s">
        <v>536</v>
      </c>
    </row>
    <row r="4" spans="1:10" ht="24.75" x14ac:dyDescent="0.25">
      <c r="A4" s="184"/>
      <c r="B4" s="185" t="s">
        <v>537</v>
      </c>
      <c r="C4" s="186"/>
      <c r="D4" s="184"/>
      <c r="E4" s="184"/>
      <c r="F4" s="184"/>
      <c r="G4" s="184"/>
      <c r="H4" s="187"/>
      <c r="I4" s="184"/>
      <c r="J4" s="59"/>
    </row>
    <row r="5" spans="1:10" ht="30" x14ac:dyDescent="0.25">
      <c r="A5" s="51">
        <v>1</v>
      </c>
      <c r="B5" s="51" t="s">
        <v>538</v>
      </c>
      <c r="C5" s="188">
        <v>225552</v>
      </c>
      <c r="D5" s="189">
        <v>0.02</v>
      </c>
      <c r="E5" s="190">
        <f>C5*D5</f>
        <v>4511.04</v>
      </c>
      <c r="F5" s="191">
        <f>10%*E5</f>
        <v>451.10400000000004</v>
      </c>
      <c r="G5" s="191">
        <f>E5-F5</f>
        <v>4059.9359999999997</v>
      </c>
      <c r="H5" s="192">
        <v>9.5000000000000001E-2</v>
      </c>
      <c r="I5" s="191">
        <f>G5*H5</f>
        <v>385.69391999999999</v>
      </c>
      <c r="J5" s="48">
        <f>G5+I5</f>
        <v>4445.6299199999994</v>
      </c>
    </row>
    <row r="6" spans="1:10" ht="30" x14ac:dyDescent="0.25">
      <c r="A6" s="51">
        <v>2</v>
      </c>
      <c r="B6" s="51" t="s">
        <v>539</v>
      </c>
      <c r="C6" s="193">
        <v>63503.4</v>
      </c>
      <c r="D6" s="189">
        <v>3.1E-2</v>
      </c>
      <c r="E6" s="191">
        <f>C6*D6</f>
        <v>1968.6053999999999</v>
      </c>
      <c r="F6" s="191">
        <f>10%*E6</f>
        <v>196.86054000000001</v>
      </c>
      <c r="G6" s="191">
        <f>E6-F6</f>
        <v>1771.7448599999998</v>
      </c>
      <c r="H6" s="192">
        <v>9.5000000000000001E-2</v>
      </c>
      <c r="I6" s="191">
        <f>G6*H6</f>
        <v>168.3157617</v>
      </c>
      <c r="J6" s="48">
        <f>G6+I6</f>
        <v>1940.0606216999997</v>
      </c>
    </row>
    <row r="7" spans="1:10" ht="30" x14ac:dyDescent="0.25">
      <c r="A7" s="51">
        <v>3</v>
      </c>
      <c r="B7" s="51" t="s">
        <v>540</v>
      </c>
      <c r="C7" s="188">
        <v>20112</v>
      </c>
      <c r="D7" s="189">
        <v>4.7E-2</v>
      </c>
      <c r="E7" s="191">
        <f>C7*D7</f>
        <v>945.26400000000001</v>
      </c>
      <c r="F7" s="191">
        <f>10%*E7</f>
        <v>94.52640000000001</v>
      </c>
      <c r="G7" s="191">
        <f>E7-F7</f>
        <v>850.73760000000004</v>
      </c>
      <c r="H7" s="192">
        <v>9.5000000000000001E-2</v>
      </c>
      <c r="I7" s="191">
        <f>G7*H7</f>
        <v>80.82007200000001</v>
      </c>
      <c r="J7" s="48">
        <f>G7+I7</f>
        <v>931.55767200000003</v>
      </c>
    </row>
    <row r="8" spans="1:10" ht="24.75" x14ac:dyDescent="0.25">
      <c r="A8" s="51"/>
      <c r="B8" s="185" t="s">
        <v>541</v>
      </c>
      <c r="C8" s="188"/>
      <c r="D8" s="189"/>
      <c r="E8" s="191"/>
      <c r="F8" s="191"/>
      <c r="G8" s="191"/>
      <c r="H8" s="192"/>
      <c r="I8" s="191"/>
      <c r="J8" s="59"/>
    </row>
    <row r="9" spans="1:10" ht="30" x14ac:dyDescent="0.25">
      <c r="A9" s="51"/>
      <c r="B9" s="51" t="s">
        <v>542</v>
      </c>
      <c r="C9" s="194">
        <v>564442</v>
      </c>
      <c r="D9" s="195">
        <v>6.0000000000000001E-3</v>
      </c>
      <c r="E9" s="191">
        <f t="shared" ref="E9:E15" si="0">C9*D9</f>
        <v>3386.652</v>
      </c>
      <c r="F9" s="191">
        <f t="shared" ref="F9:F15" si="1">10%*E9</f>
        <v>338.66520000000003</v>
      </c>
      <c r="G9" s="191">
        <f t="shared" ref="G9:G15" si="2">E9-F9</f>
        <v>3047.9868000000001</v>
      </c>
      <c r="H9" s="192">
        <v>9.5000000000000001E-2</v>
      </c>
      <c r="I9" s="191">
        <f t="shared" ref="I9:I15" si="3">G9*H9</f>
        <v>289.55874600000004</v>
      </c>
      <c r="J9" s="48">
        <f t="shared" ref="J9:J15" si="4">G9+I9</f>
        <v>3337.5455460000003</v>
      </c>
    </row>
    <row r="10" spans="1:10" ht="48.75" x14ac:dyDescent="0.25">
      <c r="A10" s="51"/>
      <c r="B10" s="196" t="s">
        <v>543</v>
      </c>
      <c r="C10" s="197">
        <v>118</v>
      </c>
      <c r="D10" s="195">
        <v>10.8</v>
      </c>
      <c r="E10" s="191">
        <f t="shared" si="0"/>
        <v>1274.4000000000001</v>
      </c>
      <c r="F10" s="191">
        <f t="shared" si="1"/>
        <v>127.44000000000001</v>
      </c>
      <c r="G10" s="191">
        <f t="shared" si="2"/>
        <v>1146.96</v>
      </c>
      <c r="H10" s="192">
        <v>0.22</v>
      </c>
      <c r="I10" s="191">
        <f t="shared" si="3"/>
        <v>252.3312</v>
      </c>
      <c r="J10" s="48">
        <f t="shared" si="4"/>
        <v>1399.2912000000001</v>
      </c>
    </row>
    <row r="11" spans="1:10" ht="79.5" x14ac:dyDescent="0.25">
      <c r="A11" s="51"/>
      <c r="B11" s="196" t="s">
        <v>544</v>
      </c>
      <c r="C11" s="197">
        <v>10</v>
      </c>
      <c r="D11" s="195">
        <v>25.2</v>
      </c>
      <c r="E11" s="191">
        <f t="shared" si="0"/>
        <v>252</v>
      </c>
      <c r="F11" s="191">
        <f t="shared" si="1"/>
        <v>25.200000000000003</v>
      </c>
      <c r="G11" s="191">
        <f t="shared" si="2"/>
        <v>226.8</v>
      </c>
      <c r="H11" s="192">
        <v>0.22</v>
      </c>
      <c r="I11" s="191">
        <f t="shared" si="3"/>
        <v>49.896000000000001</v>
      </c>
      <c r="J11" s="48">
        <f t="shared" si="4"/>
        <v>276.69600000000003</v>
      </c>
    </row>
    <row r="12" spans="1:10" ht="90.75" x14ac:dyDescent="0.25">
      <c r="A12" s="51"/>
      <c r="B12" s="198" t="s">
        <v>545</v>
      </c>
      <c r="C12" s="197">
        <v>55</v>
      </c>
      <c r="D12" s="195">
        <v>5</v>
      </c>
      <c r="E12" s="191">
        <f t="shared" si="0"/>
        <v>275</v>
      </c>
      <c r="F12" s="191">
        <f t="shared" si="1"/>
        <v>27.5</v>
      </c>
      <c r="G12" s="191">
        <f t="shared" si="2"/>
        <v>247.5</v>
      </c>
      <c r="H12" s="192">
        <v>0.22</v>
      </c>
      <c r="I12" s="191">
        <f t="shared" si="3"/>
        <v>54.45</v>
      </c>
      <c r="J12" s="48">
        <f t="shared" si="4"/>
        <v>301.95</v>
      </c>
    </row>
    <row r="13" spans="1:10" x14ac:dyDescent="0.25">
      <c r="A13" s="51"/>
      <c r="B13" s="199" t="s">
        <v>546</v>
      </c>
      <c r="C13" s="194">
        <v>0</v>
      </c>
      <c r="D13" s="195">
        <v>25</v>
      </c>
      <c r="E13" s="191">
        <f t="shared" si="0"/>
        <v>0</v>
      </c>
      <c r="F13" s="191">
        <f t="shared" si="1"/>
        <v>0</v>
      </c>
      <c r="G13" s="191">
        <f t="shared" si="2"/>
        <v>0</v>
      </c>
      <c r="H13" s="192">
        <v>0.22</v>
      </c>
      <c r="I13" s="191">
        <f t="shared" si="3"/>
        <v>0</v>
      </c>
      <c r="J13" s="48">
        <f t="shared" si="4"/>
        <v>0</v>
      </c>
    </row>
    <row r="14" spans="1:10" x14ac:dyDescent="0.25">
      <c r="A14" s="51"/>
      <c r="B14" s="200" t="s">
        <v>547</v>
      </c>
      <c r="C14" s="194">
        <v>1600</v>
      </c>
      <c r="D14" s="201">
        <v>0.22</v>
      </c>
      <c r="E14" s="191">
        <f t="shared" si="0"/>
        <v>352</v>
      </c>
      <c r="F14" s="191">
        <f t="shared" si="1"/>
        <v>35.200000000000003</v>
      </c>
      <c r="G14" s="191">
        <f t="shared" si="2"/>
        <v>316.8</v>
      </c>
      <c r="H14" s="192">
        <v>9.5000000000000001E-2</v>
      </c>
      <c r="I14" s="191">
        <f t="shared" si="3"/>
        <v>30.096</v>
      </c>
      <c r="J14" s="48">
        <f t="shared" si="4"/>
        <v>346.89600000000002</v>
      </c>
    </row>
    <row r="15" spans="1:10" x14ac:dyDescent="0.25">
      <c r="A15" s="51"/>
      <c r="B15" s="202" t="s">
        <v>548</v>
      </c>
      <c r="C15" s="194">
        <v>1308</v>
      </c>
      <c r="D15" s="201">
        <v>1.2</v>
      </c>
      <c r="E15" s="191">
        <f t="shared" si="0"/>
        <v>1569.6</v>
      </c>
      <c r="F15" s="191">
        <f t="shared" si="1"/>
        <v>156.96</v>
      </c>
      <c r="G15" s="191">
        <f t="shared" si="2"/>
        <v>1412.6399999999999</v>
      </c>
      <c r="H15" s="192">
        <v>9.5000000000000001E-2</v>
      </c>
      <c r="I15" s="191">
        <f t="shared" si="3"/>
        <v>134.20079999999999</v>
      </c>
      <c r="J15" s="48">
        <f t="shared" si="4"/>
        <v>1546.8407999999999</v>
      </c>
    </row>
    <row r="16" spans="1:10" x14ac:dyDescent="0.25">
      <c r="A16" s="51"/>
      <c r="B16" s="185" t="s">
        <v>549</v>
      </c>
      <c r="C16" s="188"/>
      <c r="D16" s="189"/>
      <c r="E16" s="191"/>
      <c r="F16" s="191"/>
      <c r="G16" s="191"/>
      <c r="H16" s="192"/>
      <c r="I16" s="191"/>
      <c r="J16" s="59"/>
    </row>
    <row r="17" spans="1:10" x14ac:dyDescent="0.25">
      <c r="A17" s="51"/>
      <c r="B17" s="51" t="s">
        <v>550</v>
      </c>
      <c r="C17" s="203">
        <v>0</v>
      </c>
      <c r="D17" s="203">
        <v>1.9</v>
      </c>
      <c r="E17" s="191">
        <f>C17*D17</f>
        <v>0</v>
      </c>
      <c r="F17" s="191">
        <f>10%*E17</f>
        <v>0</v>
      </c>
      <c r="G17" s="191">
        <f>E17-F17</f>
        <v>0</v>
      </c>
      <c r="H17" s="192">
        <v>0.22</v>
      </c>
      <c r="I17" s="191">
        <f>G17*H17</f>
        <v>0</v>
      </c>
      <c r="J17" s="48">
        <f>G17+I17</f>
        <v>0</v>
      </c>
    </row>
    <row r="18" spans="1:10" ht="48.75" x14ac:dyDescent="0.25">
      <c r="A18" s="51"/>
      <c r="B18" s="204" t="s">
        <v>551</v>
      </c>
      <c r="C18" s="188">
        <v>0</v>
      </c>
      <c r="D18" s="189">
        <v>3.02</v>
      </c>
      <c r="E18" s="191">
        <f>C18*D18</f>
        <v>0</v>
      </c>
      <c r="F18" s="191">
        <f>10%*E18</f>
        <v>0</v>
      </c>
      <c r="G18" s="191">
        <f>E18-F18</f>
        <v>0</v>
      </c>
      <c r="H18" s="192">
        <v>0.22</v>
      </c>
      <c r="I18" s="191">
        <f>G18*H18</f>
        <v>0</v>
      </c>
      <c r="J18" s="48">
        <f>G18+I18</f>
        <v>0</v>
      </c>
    </row>
    <row r="19" spans="1:10" ht="24.75" x14ac:dyDescent="0.25">
      <c r="A19" s="51"/>
      <c r="B19" s="204" t="s">
        <v>552</v>
      </c>
      <c r="C19" s="203">
        <v>0</v>
      </c>
      <c r="D19" s="203">
        <v>11</v>
      </c>
      <c r="E19" s="191">
        <f>C19*D19</f>
        <v>0</v>
      </c>
      <c r="F19" s="191">
        <f>10%*E19</f>
        <v>0</v>
      </c>
      <c r="G19" s="191">
        <f>E19-F19</f>
        <v>0</v>
      </c>
      <c r="H19" s="192">
        <v>0.22</v>
      </c>
      <c r="I19" s="191">
        <f>G19*H19</f>
        <v>0</v>
      </c>
      <c r="J19" s="48">
        <f>G19+I19</f>
        <v>0</v>
      </c>
    </row>
    <row r="20" spans="1:10" ht="23.25" x14ac:dyDescent="0.25">
      <c r="A20" s="51"/>
      <c r="B20" s="205" t="s">
        <v>553</v>
      </c>
      <c r="C20" s="203"/>
      <c r="D20" s="203"/>
      <c r="E20" s="191"/>
      <c r="F20" s="191"/>
      <c r="G20" s="191"/>
      <c r="H20" s="192"/>
      <c r="I20" s="191"/>
      <c r="J20" s="48"/>
    </row>
    <row r="21" spans="1:10" ht="36.75" x14ac:dyDescent="0.25">
      <c r="A21" s="51"/>
      <c r="B21" s="206" t="s">
        <v>554</v>
      </c>
      <c r="C21" s="188">
        <v>0</v>
      </c>
      <c r="D21" s="189">
        <v>0.2</v>
      </c>
      <c r="E21" s="191">
        <f>C21*D21</f>
        <v>0</v>
      </c>
      <c r="F21" s="191">
        <f>10%*E21</f>
        <v>0</v>
      </c>
      <c r="G21" s="191">
        <f>E21-F21</f>
        <v>0</v>
      </c>
      <c r="H21" s="192">
        <v>0.22</v>
      </c>
      <c r="I21" s="191">
        <f>G21*H21</f>
        <v>0</v>
      </c>
      <c r="J21" s="48">
        <f>G21+I21</f>
        <v>0</v>
      </c>
    </row>
    <row r="22" spans="1:10" ht="36.75" x14ac:dyDescent="0.25">
      <c r="A22" s="51"/>
      <c r="B22" s="206" t="s">
        <v>555</v>
      </c>
      <c r="C22" s="188">
        <v>8146</v>
      </c>
      <c r="D22" s="189">
        <v>0.2</v>
      </c>
      <c r="E22" s="191">
        <f>C22*D22</f>
        <v>1629.2</v>
      </c>
      <c r="F22" s="191">
        <f>10%*E22</f>
        <v>162.92000000000002</v>
      </c>
      <c r="G22" s="191">
        <f>E22-F22</f>
        <v>1466.28</v>
      </c>
      <c r="H22" s="192">
        <v>0.22</v>
      </c>
      <c r="I22" s="191">
        <f>G22*H22</f>
        <v>322.58159999999998</v>
      </c>
      <c r="J22" s="48">
        <f>G22+I22</f>
        <v>1788.8616</v>
      </c>
    </row>
    <row r="23" spans="1:10" ht="36.75" x14ac:dyDescent="0.25">
      <c r="A23" s="51"/>
      <c r="B23" s="206" t="s">
        <v>556</v>
      </c>
      <c r="C23" s="188">
        <v>4982</v>
      </c>
      <c r="D23" s="189">
        <v>0.04</v>
      </c>
      <c r="E23" s="191">
        <f>C23*D23</f>
        <v>199.28</v>
      </c>
      <c r="F23" s="191">
        <f>10%*E23</f>
        <v>19.928000000000001</v>
      </c>
      <c r="G23" s="191">
        <f>E23-F23</f>
        <v>179.352</v>
      </c>
      <c r="H23" s="192">
        <v>0.22</v>
      </c>
      <c r="I23" s="191">
        <f>G23*H23</f>
        <v>39.457439999999998</v>
      </c>
      <c r="J23" s="48">
        <f>G23+I23</f>
        <v>218.80944</v>
      </c>
    </row>
    <row r="24" spans="1:10" ht="36.75" x14ac:dyDescent="0.25">
      <c r="A24" s="51"/>
      <c r="B24" s="206" t="s">
        <v>557</v>
      </c>
      <c r="C24" s="188">
        <v>4918</v>
      </c>
      <c r="D24" s="189">
        <v>0.16</v>
      </c>
      <c r="E24" s="191">
        <f>C24*D24</f>
        <v>786.88</v>
      </c>
      <c r="F24" s="191">
        <f>10%*E24</f>
        <v>78.688000000000002</v>
      </c>
      <c r="G24" s="191">
        <f>E24-F24</f>
        <v>708.19200000000001</v>
      </c>
      <c r="H24" s="192">
        <v>0.22</v>
      </c>
      <c r="I24" s="191">
        <f>G24*H24</f>
        <v>155.80224000000001</v>
      </c>
      <c r="J24" s="60">
        <f>G24+I24</f>
        <v>863.99423999999999</v>
      </c>
    </row>
    <row r="25" spans="1:10" x14ac:dyDescent="0.25">
      <c r="A25" s="51"/>
      <c r="B25" s="51"/>
      <c r="C25" s="51"/>
      <c r="D25" s="207" t="s">
        <v>439</v>
      </c>
      <c r="E25" s="208">
        <f>SUM(E4:E24)</f>
        <v>17149.921399999999</v>
      </c>
      <c r="F25" s="209">
        <f>SUM(F4:F24)</f>
        <v>1714.9921400000005</v>
      </c>
      <c r="G25" s="209">
        <f>SUM(G4:G24)</f>
        <v>15434.929259999997</v>
      </c>
      <c r="H25" s="207"/>
      <c r="I25" s="209">
        <f>SUM(I4:I24)</f>
        <v>1963.2037797</v>
      </c>
      <c r="J25" s="209">
        <f>SUM(J4:J24)</f>
        <v>17398.133039699998</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12" sqref="A12"/>
    </sheetView>
  </sheetViews>
  <sheetFormatPr defaultRowHeight="15" x14ac:dyDescent="0.25"/>
  <cols>
    <col min="1" max="1" width="136.85546875" customWidth="1"/>
  </cols>
  <sheetData>
    <row r="1" spans="1:1" x14ac:dyDescent="0.25">
      <c r="A1" t="s">
        <v>27</v>
      </c>
    </row>
    <row r="4" spans="1:1" ht="75" x14ac:dyDescent="0.25">
      <c r="A4" s="241" t="s">
        <v>699</v>
      </c>
    </row>
    <row r="5" spans="1:1" ht="81" customHeight="1" x14ac:dyDescent="0.25">
      <c r="A5" s="2" t="s">
        <v>698</v>
      </c>
    </row>
    <row r="6" spans="1:1" ht="30" x14ac:dyDescent="0.25">
      <c r="A6" s="241" t="s">
        <v>691</v>
      </c>
    </row>
    <row r="7" spans="1:1" ht="30" x14ac:dyDescent="0.25">
      <c r="A7" s="2" t="s">
        <v>693</v>
      </c>
    </row>
    <row r="8" spans="1:1" ht="45" x14ac:dyDescent="0.25">
      <c r="A8" s="241" t="s">
        <v>692</v>
      </c>
    </row>
    <row r="9" spans="1:1" x14ac:dyDescent="0.25">
      <c r="A9" s="2"/>
    </row>
    <row r="10" spans="1:1" ht="30" x14ac:dyDescent="0.25">
      <c r="A10" s="2" t="s">
        <v>582</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3"/>
  <sheetViews>
    <sheetView topLeftCell="A4" workbookViewId="0">
      <selection activeCell="G33" sqref="G33"/>
    </sheetView>
  </sheetViews>
  <sheetFormatPr defaultRowHeight="15" x14ac:dyDescent="0.25"/>
  <cols>
    <col min="1" max="1" width="54.28515625" bestFit="1" customWidth="1"/>
    <col min="4" max="4" width="24.140625" bestFit="1" customWidth="1"/>
    <col min="5" max="5" width="10.140625" bestFit="1" customWidth="1"/>
    <col min="7" max="7" width="13.5703125" bestFit="1" customWidth="1"/>
    <col min="14" max="15" width="10.140625" bestFit="1" customWidth="1"/>
  </cols>
  <sheetData>
    <row r="1" spans="1:7" ht="5.25" customHeight="1" x14ac:dyDescent="0.25"/>
    <row r="2" spans="1:7" x14ac:dyDescent="0.25">
      <c r="A2" s="353" t="s">
        <v>567</v>
      </c>
      <c r="B2" s="353"/>
      <c r="C2" s="353"/>
      <c r="D2" s="353"/>
      <c r="E2" s="353"/>
      <c r="F2" s="353"/>
      <c r="G2" s="353"/>
    </row>
    <row r="3" spans="1:7" ht="52.5" customHeight="1" x14ac:dyDescent="0.25">
      <c r="A3" s="353"/>
      <c r="B3" s="353"/>
      <c r="C3" s="353"/>
      <c r="D3" s="353"/>
      <c r="E3" s="353"/>
      <c r="F3" s="353"/>
      <c r="G3" s="353"/>
    </row>
    <row r="4" spans="1:7" ht="18.75" x14ac:dyDescent="0.3">
      <c r="A4" s="246">
        <v>45352</v>
      </c>
      <c r="B4" s="1"/>
      <c r="C4" s="1"/>
      <c r="D4" s="1"/>
      <c r="E4" s="1"/>
      <c r="F4" s="1"/>
      <c r="G4" s="1"/>
    </row>
    <row r="5" spans="1:7" ht="18.75" x14ac:dyDescent="0.3">
      <c r="A5" s="9" t="s">
        <v>0</v>
      </c>
      <c r="B5" s="1"/>
      <c r="C5" s="1"/>
      <c r="D5" s="1"/>
      <c r="E5" s="1"/>
      <c r="F5" s="1"/>
      <c r="G5" s="1"/>
    </row>
    <row r="6" spans="1:7" ht="18.75" x14ac:dyDescent="0.3">
      <c r="A6" s="8" t="s">
        <v>1</v>
      </c>
      <c r="B6" s="1"/>
      <c r="C6" s="1"/>
      <c r="D6" s="1"/>
      <c r="E6" s="1"/>
      <c r="F6" s="1"/>
      <c r="G6" s="1"/>
    </row>
    <row r="8" spans="1:7" x14ac:dyDescent="0.25">
      <c r="A8" s="354" t="s">
        <v>2</v>
      </c>
      <c r="B8" s="355"/>
      <c r="C8" s="355"/>
      <c r="D8" s="355"/>
      <c r="E8" s="355"/>
      <c r="F8" s="356"/>
      <c r="G8" s="357"/>
    </row>
    <row r="9" spans="1:7" ht="15.75" thickBot="1" x14ac:dyDescent="0.3">
      <c r="A9" s="6"/>
      <c r="B9" s="7"/>
      <c r="C9" s="7"/>
      <c r="D9" s="7"/>
      <c r="E9" s="7"/>
      <c r="F9" s="2"/>
      <c r="G9" s="2"/>
    </row>
    <row r="10" spans="1:7" ht="15.75" thickBot="1" x14ac:dyDescent="0.3">
      <c r="A10" s="3" t="s">
        <v>3</v>
      </c>
      <c r="B10" s="4" t="s">
        <v>4</v>
      </c>
      <c r="C10" s="4" t="s">
        <v>5</v>
      </c>
      <c r="D10" s="4" t="s">
        <v>6</v>
      </c>
      <c r="E10" s="5" t="s">
        <v>7</v>
      </c>
      <c r="F10" s="247" t="s">
        <v>8</v>
      </c>
      <c r="G10" s="247" t="s">
        <v>9</v>
      </c>
    </row>
    <row r="11" spans="1:7" ht="15.75" thickBot="1" x14ac:dyDescent="0.3">
      <c r="A11" s="3"/>
      <c r="B11" s="4"/>
      <c r="C11" s="4"/>
      <c r="D11" s="4"/>
      <c r="E11" s="5"/>
      <c r="F11" s="247" t="s">
        <v>10</v>
      </c>
      <c r="G11" s="247" t="s">
        <v>11</v>
      </c>
    </row>
    <row r="12" spans="1:7" ht="15.75" thickBot="1" x14ac:dyDescent="0.3">
      <c r="A12" s="164" t="s">
        <v>12</v>
      </c>
      <c r="B12" s="4"/>
      <c r="C12" s="4"/>
      <c r="D12" s="4"/>
      <c r="E12" s="165"/>
      <c r="F12" s="172"/>
      <c r="G12" s="172">
        <f>SUM(G13:G17)</f>
        <v>86146.439840999999</v>
      </c>
    </row>
    <row r="13" spans="1:7" ht="15.75" thickBot="1" x14ac:dyDescent="0.3">
      <c r="A13" s="166" t="s">
        <v>13</v>
      </c>
      <c r="B13" s="4" t="s">
        <v>14</v>
      </c>
      <c r="C13" s="167">
        <f>'POMETANJE JP'!G102</f>
        <v>1841570</v>
      </c>
      <c r="D13" s="168">
        <v>2.4E-2</v>
      </c>
      <c r="E13" s="169">
        <f>D13*C13</f>
        <v>44197.68</v>
      </c>
      <c r="F13" s="170">
        <v>9.5</v>
      </c>
      <c r="G13" s="170">
        <f>1.095*E13</f>
        <v>48396.459600000002</v>
      </c>
    </row>
    <row r="14" spans="1:7" ht="15.75" thickBot="1" x14ac:dyDescent="0.3">
      <c r="A14" s="166" t="s">
        <v>524</v>
      </c>
      <c r="B14" s="4" t="s">
        <v>14</v>
      </c>
      <c r="C14" s="167">
        <f>'POMETANJE JP'!G200</f>
        <v>683933.1</v>
      </c>
      <c r="D14" s="168">
        <v>3.7999999999999999E-2</v>
      </c>
      <c r="E14" s="169">
        <f>C14*D14</f>
        <v>25989.4578</v>
      </c>
      <c r="F14" s="171">
        <v>9.5</v>
      </c>
      <c r="G14" s="171">
        <f>1.095*E14</f>
        <v>28458.456290999999</v>
      </c>
    </row>
    <row r="15" spans="1:7" ht="15.75" thickBot="1" x14ac:dyDescent="0.3">
      <c r="A15" s="166" t="s">
        <v>276</v>
      </c>
      <c r="B15" s="4" t="s">
        <v>14</v>
      </c>
      <c r="C15" s="167">
        <f>'POMETANJE JP'!E247</f>
        <v>54279</v>
      </c>
      <c r="D15" s="168">
        <v>5.3999999999999999E-2</v>
      </c>
      <c r="E15" s="169">
        <f>D15*C15</f>
        <v>2931.0659999999998</v>
      </c>
      <c r="F15" s="171">
        <v>9.5</v>
      </c>
      <c r="G15" s="171">
        <f>E15*1.095</f>
        <v>3209.5172699999998</v>
      </c>
    </row>
    <row r="16" spans="1:7" ht="15.75" thickBot="1" x14ac:dyDescent="0.3">
      <c r="A16" s="166" t="s">
        <v>521</v>
      </c>
      <c r="B16" s="4" t="s">
        <v>14</v>
      </c>
      <c r="C16" s="167">
        <f>'POMETANJE JP'!E248</f>
        <v>79932</v>
      </c>
      <c r="D16" s="168">
        <v>5.5E-2</v>
      </c>
      <c r="E16" s="169">
        <f>D16*C16</f>
        <v>4396.26</v>
      </c>
      <c r="F16" s="171">
        <v>9.5</v>
      </c>
      <c r="G16" s="171">
        <f>1.095*E16</f>
        <v>4813.9047</v>
      </c>
    </row>
    <row r="17" spans="1:10" ht="15.75" thickBot="1" x14ac:dyDescent="0.3">
      <c r="A17" s="166" t="s">
        <v>522</v>
      </c>
      <c r="B17" s="4" t="s">
        <v>14</v>
      </c>
      <c r="C17" s="167">
        <f>'POMETANJE JP'!E274</f>
        <v>21446</v>
      </c>
      <c r="D17" s="168">
        <v>5.3999999999999999E-2</v>
      </c>
      <c r="E17" s="169">
        <f>D17*C17</f>
        <v>1158.0840000000001</v>
      </c>
      <c r="F17" s="171">
        <v>9.5</v>
      </c>
      <c r="G17" s="171">
        <f>1.095*E17</f>
        <v>1268.1019800000001</v>
      </c>
    </row>
    <row r="18" spans="1:10" ht="15.75" thickBot="1" x14ac:dyDescent="0.3">
      <c r="A18" s="164" t="s">
        <v>15</v>
      </c>
      <c r="B18" s="4"/>
      <c r="C18" s="168"/>
      <c r="D18" s="168"/>
      <c r="E18" s="169"/>
      <c r="F18" s="171"/>
      <c r="G18" s="172">
        <f>SUM(G19:G21)</f>
        <v>41053.595460000004</v>
      </c>
    </row>
    <row r="19" spans="1:10" ht="15.75" thickBot="1" x14ac:dyDescent="0.3">
      <c r="A19" s="166" t="s">
        <v>16</v>
      </c>
      <c r="B19" s="4" t="s">
        <v>14</v>
      </c>
      <c r="C19" s="167">
        <f>'NAVLAKA IN KOŠI'!G76</f>
        <v>2174224</v>
      </c>
      <c r="D19" s="168">
        <v>7.0000000000000001E-3</v>
      </c>
      <c r="E19" s="169">
        <f>D19*C19</f>
        <v>15219.568000000001</v>
      </c>
      <c r="F19" s="171">
        <v>9.5</v>
      </c>
      <c r="G19" s="171">
        <f>1.095*E19</f>
        <v>16665.426960000001</v>
      </c>
    </row>
    <row r="20" spans="1:10" ht="15.75" thickBot="1" x14ac:dyDescent="0.3">
      <c r="A20" s="166" t="s">
        <v>17</v>
      </c>
      <c r="B20" s="4" t="s">
        <v>18</v>
      </c>
      <c r="C20" s="167">
        <f>'NAVLAKA IN KOŠI'!G197</f>
        <v>15833</v>
      </c>
      <c r="D20" s="168">
        <v>1.35</v>
      </c>
      <c r="E20" s="169">
        <f>D20*C20</f>
        <v>21374.550000000003</v>
      </c>
      <c r="F20" s="171">
        <v>9.5</v>
      </c>
      <c r="G20" s="171">
        <f>E20*1.095</f>
        <v>23405.132250000002</v>
      </c>
    </row>
    <row r="21" spans="1:10" ht="15.75" thickBot="1" x14ac:dyDescent="0.3">
      <c r="A21" s="166" t="s">
        <v>19</v>
      </c>
      <c r="B21" s="4" t="s">
        <v>18</v>
      </c>
      <c r="C21" s="168">
        <f>'NAVLAKA IN KOŠI'!G205</f>
        <v>665</v>
      </c>
      <c r="D21" s="168">
        <v>1.35</v>
      </c>
      <c r="E21" s="168">
        <f>D21*C21</f>
        <v>897.75000000000011</v>
      </c>
      <c r="F21" s="171">
        <v>9.5</v>
      </c>
      <c r="G21" s="171">
        <f>E21*1.095</f>
        <v>983.03625000000011</v>
      </c>
    </row>
    <row r="22" spans="1:10" ht="15.75" thickBot="1" x14ac:dyDescent="0.3">
      <c r="A22" s="164" t="s">
        <v>20</v>
      </c>
      <c r="B22" s="4"/>
      <c r="C22" s="168"/>
      <c r="D22" s="168"/>
      <c r="E22" s="168"/>
      <c r="F22" s="171"/>
      <c r="G22" s="173">
        <f>SUM(G23:G24)</f>
        <v>42419.131600000001</v>
      </c>
    </row>
    <row r="23" spans="1:10" ht="15.75" thickBot="1" x14ac:dyDescent="0.3">
      <c r="A23" s="166" t="s">
        <v>21</v>
      </c>
      <c r="B23" s="4" t="s">
        <v>14</v>
      </c>
      <c r="C23" s="167"/>
      <c r="D23" s="178" t="s">
        <v>523</v>
      </c>
      <c r="E23" s="169">
        <f>'ZELENE POVRŠINE'!H79</f>
        <v>32773.46</v>
      </c>
      <c r="F23" s="171">
        <v>22</v>
      </c>
      <c r="G23" s="171">
        <f t="shared" ref="G23:G28" si="0">E23*1.22</f>
        <v>39983.621200000001</v>
      </c>
    </row>
    <row r="24" spans="1:10" ht="15.75" thickBot="1" x14ac:dyDescent="0.3">
      <c r="A24" s="166" t="s">
        <v>22</v>
      </c>
      <c r="B24" s="4" t="s">
        <v>14</v>
      </c>
      <c r="C24" s="167">
        <f>'ZELENE POVRŠINE'!F95</f>
        <v>8318</v>
      </c>
      <c r="D24" s="168">
        <v>0.24</v>
      </c>
      <c r="E24" s="169">
        <f>D24*C24</f>
        <v>1996.32</v>
      </c>
      <c r="F24" s="171">
        <v>22</v>
      </c>
      <c r="G24" s="171">
        <f t="shared" si="0"/>
        <v>2435.5103999999997</v>
      </c>
    </row>
    <row r="25" spans="1:10" ht="15.75" thickBot="1" x14ac:dyDescent="0.3">
      <c r="A25" s="164" t="s">
        <v>23</v>
      </c>
      <c r="B25" s="4"/>
      <c r="C25" s="168"/>
      <c r="D25" s="168"/>
      <c r="E25" s="169">
        <f>'OSKRBA VRTNIC'!L35</f>
        <v>9090.7999999999993</v>
      </c>
      <c r="F25" s="171">
        <v>22</v>
      </c>
      <c r="G25" s="180">
        <f t="shared" si="0"/>
        <v>11090.775999999998</v>
      </c>
    </row>
    <row r="26" spans="1:10" ht="15.75" thickBot="1" x14ac:dyDescent="0.3">
      <c r="A26" s="174" t="s">
        <v>24</v>
      </c>
      <c r="B26" s="4" t="s">
        <v>14</v>
      </c>
      <c r="C26" s="168">
        <f>'ZELENE POVRŠINE'!F131</f>
        <v>2205</v>
      </c>
      <c r="D26" s="168">
        <v>2.2400000000000002</v>
      </c>
      <c r="E26" s="169">
        <f>D26*C26</f>
        <v>4939.2000000000007</v>
      </c>
      <c r="F26" s="171">
        <v>22</v>
      </c>
      <c r="G26" s="181">
        <f t="shared" si="0"/>
        <v>6025.8240000000005</v>
      </c>
    </row>
    <row r="27" spans="1:10" ht="15.75" thickBot="1" x14ac:dyDescent="0.3">
      <c r="A27" s="174" t="s">
        <v>25</v>
      </c>
      <c r="B27" s="4" t="s">
        <v>14</v>
      </c>
      <c r="C27" s="168">
        <f>'ZELENE POVRŠINE'!F115</f>
        <v>609</v>
      </c>
      <c r="D27" s="168">
        <v>2.2400000000000002</v>
      </c>
      <c r="E27" s="169">
        <f>D27*C27</f>
        <v>1364.16</v>
      </c>
      <c r="F27" s="171">
        <v>22</v>
      </c>
      <c r="G27" s="181">
        <f t="shared" si="0"/>
        <v>1664.2752</v>
      </c>
    </row>
    <row r="28" spans="1:10" ht="15.75" thickBot="1" x14ac:dyDescent="0.3">
      <c r="A28" s="164" t="s">
        <v>26</v>
      </c>
      <c r="B28" s="4"/>
      <c r="C28" s="168"/>
      <c r="D28" s="168"/>
      <c r="E28" s="169">
        <f>'OSTALA DELA'!E17</f>
        <v>19886.7</v>
      </c>
      <c r="F28" s="171">
        <v>22</v>
      </c>
      <c r="G28" s="181">
        <f t="shared" si="0"/>
        <v>24261.774000000001</v>
      </c>
    </row>
    <row r="29" spans="1:10" ht="17.25" customHeight="1" thickBot="1" x14ac:dyDescent="0.35">
      <c r="A29" s="212" t="s">
        <v>568</v>
      </c>
      <c r="B29" s="213"/>
      <c r="C29" s="213"/>
      <c r="D29" s="213"/>
      <c r="E29" s="214">
        <f>SUM(E13:E28)</f>
        <v>186215.05580000003</v>
      </c>
      <c r="F29" s="171"/>
      <c r="G29" s="172">
        <f>G28+G27+G26+G25+G24+G23+G21+G20+G19+G17+G16+G15+G14+G13</f>
        <v>212661.81610100003</v>
      </c>
    </row>
    <row r="30" spans="1:10" ht="15.75" thickBot="1" x14ac:dyDescent="0.3">
      <c r="A30" s="211" t="s">
        <v>526</v>
      </c>
      <c r="B30" s="179"/>
      <c r="C30" s="179"/>
      <c r="D30" s="179"/>
      <c r="E30" s="171">
        <f>'OBRAČUN NOVEMBER 2023'!G25</f>
        <v>17509.06926</v>
      </c>
      <c r="F30" s="179"/>
      <c r="G30" s="181">
        <f>'OBRAČUN NOVEMBER 2023'!J25</f>
        <v>19939.473839699996</v>
      </c>
      <c r="J30" s="127"/>
    </row>
    <row r="31" spans="1:10" ht="15.75" thickBot="1" x14ac:dyDescent="0.3">
      <c r="A31" s="179" t="s">
        <v>527</v>
      </c>
      <c r="B31" s="179"/>
      <c r="C31" s="179"/>
      <c r="D31" s="179"/>
      <c r="E31" s="215">
        <f>'OBRAČUN DECEMBER 2023'!G25</f>
        <v>15434.929259999997</v>
      </c>
      <c r="F31" s="179"/>
      <c r="G31" s="215">
        <f>'OBRAČUN DECEMBER 2023'!J25</f>
        <v>17398.133039699998</v>
      </c>
      <c r="J31" s="41"/>
    </row>
    <row r="32" spans="1:10" ht="15.75" thickBot="1" x14ac:dyDescent="0.3">
      <c r="A32" s="179" t="s">
        <v>569</v>
      </c>
      <c r="B32" s="179"/>
      <c r="C32" s="179"/>
      <c r="D32" s="179"/>
      <c r="E32" s="171">
        <f>SUM(E30:E31)</f>
        <v>32943.998519999994</v>
      </c>
      <c r="F32" s="179"/>
      <c r="G32" s="215">
        <f>G31+G30</f>
        <v>37337.606879399995</v>
      </c>
    </row>
    <row r="33" spans="1:10" ht="30.75" thickBot="1" x14ac:dyDescent="0.3">
      <c r="A33" s="217" t="s">
        <v>525</v>
      </c>
      <c r="B33" s="216"/>
      <c r="C33" s="216"/>
      <c r="D33" s="216"/>
      <c r="E33" s="171">
        <f>E29+E30+E31</f>
        <v>219159.05432000002</v>
      </c>
      <c r="F33" s="179"/>
      <c r="G33" s="249">
        <f>G29+G30+G31</f>
        <v>249999.42298040004</v>
      </c>
      <c r="J33" s="240"/>
    </row>
  </sheetData>
  <mergeCells count="2">
    <mergeCell ref="A2:G3"/>
    <mergeCell ref="A8:G8"/>
  </mergeCells>
  <phoneticPr fontId="23" type="noConversion"/>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74"/>
  <sheetViews>
    <sheetView topLeftCell="A264" workbookViewId="0">
      <selection activeCell="D254" sqref="D254"/>
    </sheetView>
  </sheetViews>
  <sheetFormatPr defaultRowHeight="15" x14ac:dyDescent="0.25"/>
  <cols>
    <col min="1" max="1" width="34.140625" customWidth="1"/>
    <col min="2" max="2" width="21.140625" customWidth="1"/>
    <col min="3" max="3" width="7.85546875" bestFit="1" customWidth="1"/>
    <col min="5" max="5" width="12.7109375" bestFit="1" customWidth="1"/>
    <col min="7" max="7" width="12.7109375" bestFit="1" customWidth="1"/>
    <col min="8" max="8" width="9.5703125" bestFit="1" customWidth="1"/>
    <col min="9" max="9" width="10.140625" bestFit="1" customWidth="1"/>
  </cols>
  <sheetData>
    <row r="1" spans="1:9" x14ac:dyDescent="0.25">
      <c r="A1" s="358" t="s">
        <v>563</v>
      </c>
      <c r="B1" s="359"/>
      <c r="C1" s="359"/>
      <c r="D1" s="359"/>
      <c r="E1" s="359"/>
      <c r="F1" s="359"/>
      <c r="G1" s="359"/>
      <c r="H1" s="359"/>
      <c r="I1" s="360"/>
    </row>
    <row r="2" spans="1:9" ht="15.75" thickBot="1" x14ac:dyDescent="0.3">
      <c r="A2" s="361"/>
      <c r="B2" s="362"/>
      <c r="C2" s="362"/>
      <c r="D2" s="362"/>
      <c r="E2" s="362"/>
      <c r="F2" s="362"/>
      <c r="G2" s="362"/>
      <c r="H2" s="362"/>
      <c r="I2" s="363"/>
    </row>
    <row r="3" spans="1:9" ht="15.75" thickBot="1" x14ac:dyDescent="0.3">
      <c r="A3" s="367" t="s">
        <v>28</v>
      </c>
      <c r="B3" s="368"/>
      <c r="C3" s="368"/>
      <c r="D3" s="368"/>
      <c r="E3" s="368"/>
      <c r="F3" s="368"/>
      <c r="G3" s="368"/>
      <c r="H3" s="368"/>
      <c r="I3" s="369"/>
    </row>
    <row r="4" spans="1:9" ht="15.75" thickBot="1" x14ac:dyDescent="0.3">
      <c r="A4" s="364" t="s">
        <v>470</v>
      </c>
      <c r="B4" s="365"/>
      <c r="C4" s="365"/>
      <c r="D4" s="365"/>
      <c r="E4" s="365"/>
      <c r="F4" s="365"/>
      <c r="G4" s="365"/>
      <c r="H4" s="365"/>
      <c r="I4" s="366"/>
    </row>
    <row r="5" spans="1:9" ht="15.75" thickBot="1" x14ac:dyDescent="0.3">
      <c r="A5" s="12" t="s">
        <v>267</v>
      </c>
      <c r="B5" s="65" t="s">
        <v>30</v>
      </c>
      <c r="C5" s="63" t="s">
        <v>471</v>
      </c>
      <c r="D5" s="64" t="s">
        <v>32</v>
      </c>
      <c r="E5" s="67" t="s">
        <v>33</v>
      </c>
      <c r="F5" s="67" t="s">
        <v>34</v>
      </c>
      <c r="G5" s="64" t="s">
        <v>35</v>
      </c>
      <c r="H5" s="64" t="s">
        <v>36</v>
      </c>
      <c r="I5" s="64" t="s">
        <v>37</v>
      </c>
    </row>
    <row r="6" spans="1:9" ht="15.75" thickBot="1" x14ac:dyDescent="0.3">
      <c r="A6" s="42" t="s">
        <v>38</v>
      </c>
      <c r="B6" s="97"/>
      <c r="C6" s="98"/>
      <c r="D6" s="99"/>
      <c r="E6" s="100"/>
      <c r="F6" s="100"/>
      <c r="G6" s="99"/>
      <c r="H6" s="101"/>
      <c r="I6" s="102"/>
    </row>
    <row r="7" spans="1:9" ht="45" x14ac:dyDescent="0.25">
      <c r="A7" s="238" t="s">
        <v>40</v>
      </c>
      <c r="B7" s="33" t="s">
        <v>592</v>
      </c>
      <c r="C7" s="16">
        <v>1944</v>
      </c>
      <c r="D7" s="19">
        <v>4</v>
      </c>
      <c r="E7" s="21">
        <f>52-8</f>
        <v>44</v>
      </c>
      <c r="F7" s="21" t="s">
        <v>39</v>
      </c>
      <c r="G7" s="78">
        <f>E7*C7</f>
        <v>85536</v>
      </c>
      <c r="H7" s="85">
        <v>2.4E-2</v>
      </c>
      <c r="I7" s="92">
        <f>H7*G7</f>
        <v>2052.864</v>
      </c>
    </row>
    <row r="8" spans="1:9" ht="45" x14ac:dyDescent="0.25">
      <c r="A8" s="236" t="s">
        <v>40</v>
      </c>
      <c r="B8" s="34" t="s">
        <v>593</v>
      </c>
      <c r="C8" s="15">
        <v>1968</v>
      </c>
      <c r="D8" s="59">
        <v>4</v>
      </c>
      <c r="E8" s="20">
        <v>44</v>
      </c>
      <c r="F8" s="20" t="s">
        <v>39</v>
      </c>
      <c r="G8" s="70">
        <f>E8*C8</f>
        <v>86592</v>
      </c>
      <c r="H8" s="68">
        <v>2.4E-2</v>
      </c>
      <c r="I8" s="90">
        <f>H8*G8</f>
        <v>2078.2080000000001</v>
      </c>
    </row>
    <row r="9" spans="1:9" ht="75" x14ac:dyDescent="0.25">
      <c r="A9" s="236" t="s">
        <v>40</v>
      </c>
      <c r="B9" s="34" t="s">
        <v>594</v>
      </c>
      <c r="C9" s="15">
        <v>2600</v>
      </c>
      <c r="D9" s="59">
        <v>4</v>
      </c>
      <c r="E9" s="20">
        <v>44</v>
      </c>
      <c r="F9" s="20" t="s">
        <v>39</v>
      </c>
      <c r="G9" s="70">
        <f t="shared" ref="G9:G72" si="0">E9*C9</f>
        <v>114400</v>
      </c>
      <c r="H9" s="68">
        <v>2.4E-2</v>
      </c>
      <c r="I9" s="90">
        <f t="shared" ref="I9:I72" si="1">H9*G9</f>
        <v>2745.6</v>
      </c>
    </row>
    <row r="10" spans="1:9" ht="45" x14ac:dyDescent="0.25">
      <c r="A10" s="11" t="s">
        <v>41</v>
      </c>
      <c r="B10" s="34" t="s">
        <v>111</v>
      </c>
      <c r="C10" s="15">
        <v>1700</v>
      </c>
      <c r="D10" s="59">
        <v>4</v>
      </c>
      <c r="E10" s="20">
        <v>10</v>
      </c>
      <c r="F10" s="20" t="s">
        <v>42</v>
      </c>
      <c r="G10" s="70">
        <f t="shared" si="0"/>
        <v>17000</v>
      </c>
      <c r="H10" s="68">
        <v>2.4E-2</v>
      </c>
      <c r="I10" s="90">
        <f t="shared" si="1"/>
        <v>408</v>
      </c>
    </row>
    <row r="11" spans="1:9" ht="30" x14ac:dyDescent="0.25">
      <c r="A11" s="11" t="s">
        <v>43</v>
      </c>
      <c r="B11" s="34" t="s">
        <v>112</v>
      </c>
      <c r="C11" s="15">
        <v>1668</v>
      </c>
      <c r="D11" s="59">
        <v>4</v>
      </c>
      <c r="E11" s="20">
        <v>10</v>
      </c>
      <c r="F11" s="20" t="s">
        <v>42</v>
      </c>
      <c r="G11" s="70">
        <f t="shared" si="0"/>
        <v>16680</v>
      </c>
      <c r="H11" s="68">
        <v>2.4E-2</v>
      </c>
      <c r="I11" s="90">
        <f t="shared" si="1"/>
        <v>400.32</v>
      </c>
    </row>
    <row r="12" spans="1:9" x14ac:dyDescent="0.25">
      <c r="A12" s="11" t="s">
        <v>44</v>
      </c>
      <c r="B12" s="34" t="s">
        <v>113</v>
      </c>
      <c r="C12" s="15">
        <v>1172</v>
      </c>
      <c r="D12" s="59">
        <v>4</v>
      </c>
      <c r="E12" s="20">
        <v>21</v>
      </c>
      <c r="F12" s="20" t="s">
        <v>45</v>
      </c>
      <c r="G12" s="70">
        <f t="shared" si="0"/>
        <v>24612</v>
      </c>
      <c r="H12" s="68">
        <v>2.4E-2</v>
      </c>
      <c r="I12" s="90">
        <f t="shared" si="1"/>
        <v>590.68799999999999</v>
      </c>
    </row>
    <row r="13" spans="1:9" ht="75" x14ac:dyDescent="0.25">
      <c r="A13" s="11" t="s">
        <v>44</v>
      </c>
      <c r="B13" s="32" t="s">
        <v>114</v>
      </c>
      <c r="C13" s="15">
        <v>1014</v>
      </c>
      <c r="D13" s="59">
        <v>3</v>
      </c>
      <c r="E13" s="20">
        <v>10</v>
      </c>
      <c r="F13" s="20" t="s">
        <v>42</v>
      </c>
      <c r="G13" s="70">
        <f t="shared" si="0"/>
        <v>10140</v>
      </c>
      <c r="H13" s="68">
        <v>2.4E-2</v>
      </c>
      <c r="I13" s="90">
        <f t="shared" si="1"/>
        <v>243.36</v>
      </c>
    </row>
    <row r="14" spans="1:9" x14ac:dyDescent="0.25">
      <c r="A14" s="11" t="s">
        <v>46</v>
      </c>
      <c r="B14" s="34" t="s">
        <v>115</v>
      </c>
      <c r="C14" s="15">
        <v>990</v>
      </c>
      <c r="D14" s="59">
        <v>3</v>
      </c>
      <c r="E14" s="20">
        <v>44</v>
      </c>
      <c r="F14" s="20" t="s">
        <v>39</v>
      </c>
      <c r="G14" s="70">
        <f t="shared" si="0"/>
        <v>43560</v>
      </c>
      <c r="H14" s="68">
        <v>2.4E-2</v>
      </c>
      <c r="I14" s="90">
        <f t="shared" si="1"/>
        <v>1045.44</v>
      </c>
    </row>
    <row r="15" spans="1:9" ht="30" x14ac:dyDescent="0.25">
      <c r="A15" s="11" t="s">
        <v>46</v>
      </c>
      <c r="B15" s="34" t="s">
        <v>116</v>
      </c>
      <c r="C15" s="15">
        <v>708</v>
      </c>
      <c r="D15" s="59">
        <v>4</v>
      </c>
      <c r="E15" s="20">
        <v>21</v>
      </c>
      <c r="F15" s="20" t="s">
        <v>45</v>
      </c>
      <c r="G15" s="70">
        <f t="shared" si="0"/>
        <v>14868</v>
      </c>
      <c r="H15" s="68">
        <v>2.4E-2</v>
      </c>
      <c r="I15" s="90">
        <f t="shared" si="1"/>
        <v>356.83199999999999</v>
      </c>
    </row>
    <row r="16" spans="1:9" x14ac:dyDescent="0.25">
      <c r="A16" s="11" t="s">
        <v>47</v>
      </c>
      <c r="B16" s="34" t="s">
        <v>117</v>
      </c>
      <c r="C16" s="15">
        <v>306</v>
      </c>
      <c r="D16" s="59">
        <v>3</v>
      </c>
      <c r="E16" s="20">
        <v>10</v>
      </c>
      <c r="F16" s="20" t="s">
        <v>42</v>
      </c>
      <c r="G16" s="70">
        <f t="shared" si="0"/>
        <v>3060</v>
      </c>
      <c r="H16" s="68">
        <v>2.4E-2</v>
      </c>
      <c r="I16" s="90">
        <f t="shared" si="1"/>
        <v>73.44</v>
      </c>
    </row>
    <row r="17" spans="1:9" ht="30" x14ac:dyDescent="0.25">
      <c r="A17" s="11" t="s">
        <v>48</v>
      </c>
      <c r="B17" s="34" t="s">
        <v>118</v>
      </c>
      <c r="C17" s="15">
        <v>135</v>
      </c>
      <c r="D17" s="59">
        <v>3</v>
      </c>
      <c r="E17" s="20">
        <v>10</v>
      </c>
      <c r="F17" s="20" t="s">
        <v>42</v>
      </c>
      <c r="G17" s="70">
        <f t="shared" si="0"/>
        <v>1350</v>
      </c>
      <c r="H17" s="68">
        <v>2.4E-2</v>
      </c>
      <c r="I17" s="90">
        <f t="shared" si="1"/>
        <v>32.4</v>
      </c>
    </row>
    <row r="18" spans="1:9" x14ac:dyDescent="0.25">
      <c r="A18" s="11" t="s">
        <v>49</v>
      </c>
      <c r="B18" s="34" t="s">
        <v>119</v>
      </c>
      <c r="C18" s="15">
        <v>540</v>
      </c>
      <c r="D18" s="59">
        <v>4</v>
      </c>
      <c r="E18" s="20">
        <v>10</v>
      </c>
      <c r="F18" s="20" t="s">
        <v>42</v>
      </c>
      <c r="G18" s="70">
        <f t="shared" si="0"/>
        <v>5400</v>
      </c>
      <c r="H18" s="68">
        <v>2.4E-2</v>
      </c>
      <c r="I18" s="90">
        <f t="shared" si="1"/>
        <v>129.6</v>
      </c>
    </row>
    <row r="19" spans="1:9" x14ac:dyDescent="0.25">
      <c r="A19" s="11" t="s">
        <v>50</v>
      </c>
      <c r="B19" s="34" t="s">
        <v>120</v>
      </c>
      <c r="C19" s="15">
        <v>852</v>
      </c>
      <c r="D19" s="59">
        <v>4</v>
      </c>
      <c r="E19" s="20">
        <v>10</v>
      </c>
      <c r="F19" s="20" t="s">
        <v>42</v>
      </c>
      <c r="G19" s="70">
        <f t="shared" si="0"/>
        <v>8520</v>
      </c>
      <c r="H19" s="68">
        <v>2.4E-2</v>
      </c>
      <c r="I19" s="90">
        <f t="shared" si="1"/>
        <v>204.48000000000002</v>
      </c>
    </row>
    <row r="20" spans="1:9" x14ac:dyDescent="0.25">
      <c r="A20" s="11" t="s">
        <v>51</v>
      </c>
      <c r="B20" s="34" t="s">
        <v>121</v>
      </c>
      <c r="C20" s="15">
        <v>440</v>
      </c>
      <c r="D20" s="59">
        <v>4</v>
      </c>
      <c r="E20" s="20">
        <v>10</v>
      </c>
      <c r="F20" s="20" t="s">
        <v>42</v>
      </c>
      <c r="G20" s="70">
        <f t="shared" si="0"/>
        <v>4400</v>
      </c>
      <c r="H20" s="68">
        <v>2.4E-2</v>
      </c>
      <c r="I20" s="90">
        <f t="shared" si="1"/>
        <v>105.60000000000001</v>
      </c>
    </row>
    <row r="21" spans="1:9" x14ac:dyDescent="0.25">
      <c r="A21" s="11" t="s">
        <v>52</v>
      </c>
      <c r="B21" s="34" t="s">
        <v>122</v>
      </c>
      <c r="C21" s="15">
        <v>956</v>
      </c>
      <c r="D21" s="59">
        <v>4</v>
      </c>
      <c r="E21" s="20">
        <v>21</v>
      </c>
      <c r="F21" s="20" t="s">
        <v>45</v>
      </c>
      <c r="G21" s="70">
        <f t="shared" si="0"/>
        <v>20076</v>
      </c>
      <c r="H21" s="68">
        <v>2.4E-2</v>
      </c>
      <c r="I21" s="90">
        <f t="shared" si="1"/>
        <v>481.82400000000001</v>
      </c>
    </row>
    <row r="22" spans="1:9" ht="30" x14ac:dyDescent="0.25">
      <c r="A22" s="11" t="s">
        <v>53</v>
      </c>
      <c r="B22" s="34" t="s">
        <v>123</v>
      </c>
      <c r="C22" s="15">
        <v>2016</v>
      </c>
      <c r="D22" s="59">
        <v>4</v>
      </c>
      <c r="E22" s="20">
        <v>10</v>
      </c>
      <c r="F22" s="20" t="s">
        <v>42</v>
      </c>
      <c r="G22" s="70">
        <f t="shared" si="0"/>
        <v>20160</v>
      </c>
      <c r="H22" s="68">
        <v>2.4E-2</v>
      </c>
      <c r="I22" s="90">
        <f t="shared" si="1"/>
        <v>483.84000000000003</v>
      </c>
    </row>
    <row r="23" spans="1:9" x14ac:dyDescent="0.25">
      <c r="A23" s="11" t="s">
        <v>54</v>
      </c>
      <c r="B23" s="34" t="s">
        <v>124</v>
      </c>
      <c r="C23" s="15">
        <v>186</v>
      </c>
      <c r="D23" s="59">
        <v>2</v>
      </c>
      <c r="E23" s="20">
        <v>10</v>
      </c>
      <c r="F23" s="20" t="s">
        <v>42</v>
      </c>
      <c r="G23" s="70">
        <f t="shared" si="0"/>
        <v>1860</v>
      </c>
      <c r="H23" s="68">
        <v>2.4E-2</v>
      </c>
      <c r="I23" s="90">
        <f t="shared" si="1"/>
        <v>44.64</v>
      </c>
    </row>
    <row r="24" spans="1:9" x14ac:dyDescent="0.25">
      <c r="A24" s="11" t="s">
        <v>55</v>
      </c>
      <c r="B24" s="34" t="s">
        <v>125</v>
      </c>
      <c r="C24" s="15">
        <v>416</v>
      </c>
      <c r="D24" s="59">
        <v>4</v>
      </c>
      <c r="E24" s="20">
        <v>21</v>
      </c>
      <c r="F24" s="20" t="s">
        <v>45</v>
      </c>
      <c r="G24" s="70">
        <f t="shared" si="0"/>
        <v>8736</v>
      </c>
      <c r="H24" s="68">
        <v>2.4E-2</v>
      </c>
      <c r="I24" s="90">
        <f t="shared" si="1"/>
        <v>209.66400000000002</v>
      </c>
    </row>
    <row r="25" spans="1:9" ht="30" x14ac:dyDescent="0.25">
      <c r="A25" s="11" t="s">
        <v>589</v>
      </c>
      <c r="B25" s="34" t="s">
        <v>590</v>
      </c>
      <c r="C25" s="15">
        <v>174</v>
      </c>
      <c r="D25" s="59">
        <v>3</v>
      </c>
      <c r="E25" s="20">
        <v>21</v>
      </c>
      <c r="F25" s="20" t="s">
        <v>45</v>
      </c>
      <c r="G25" s="70">
        <f t="shared" si="0"/>
        <v>3654</v>
      </c>
      <c r="H25" s="68">
        <v>2.4E-2</v>
      </c>
      <c r="I25" s="90">
        <f t="shared" si="1"/>
        <v>87.695999999999998</v>
      </c>
    </row>
    <row r="26" spans="1:9" x14ac:dyDescent="0.25">
      <c r="A26" s="11" t="s">
        <v>56</v>
      </c>
      <c r="B26" s="34" t="s">
        <v>109</v>
      </c>
      <c r="C26" s="15">
        <v>1088</v>
      </c>
      <c r="D26" s="59">
        <v>4</v>
      </c>
      <c r="E26" s="20">
        <v>44</v>
      </c>
      <c r="F26" s="20" t="s">
        <v>39</v>
      </c>
      <c r="G26" s="70">
        <f t="shared" si="0"/>
        <v>47872</v>
      </c>
      <c r="H26" s="68">
        <v>2.4E-2</v>
      </c>
      <c r="I26" s="90">
        <f t="shared" si="1"/>
        <v>1148.9280000000001</v>
      </c>
    </row>
    <row r="27" spans="1:9" ht="30" x14ac:dyDescent="0.25">
      <c r="A27" s="11" t="s">
        <v>583</v>
      </c>
      <c r="B27" s="34" t="s">
        <v>591</v>
      </c>
      <c r="C27" s="15">
        <v>620</v>
      </c>
      <c r="D27" s="59">
        <v>4</v>
      </c>
      <c r="E27" s="20">
        <v>21</v>
      </c>
      <c r="F27" s="20" t="s">
        <v>45</v>
      </c>
      <c r="G27" s="70">
        <f t="shared" si="0"/>
        <v>13020</v>
      </c>
      <c r="H27" s="68">
        <v>2.4E-2</v>
      </c>
      <c r="I27" s="90">
        <f t="shared" si="1"/>
        <v>312.48</v>
      </c>
    </row>
    <row r="28" spans="1:9" x14ac:dyDescent="0.25">
      <c r="A28" s="11" t="s">
        <v>108</v>
      </c>
      <c r="B28" s="34" t="s">
        <v>126</v>
      </c>
      <c r="C28" s="15">
        <v>760</v>
      </c>
      <c r="D28" s="59">
        <v>4</v>
      </c>
      <c r="E28" s="20">
        <v>21</v>
      </c>
      <c r="F28" s="20" t="s">
        <v>45</v>
      </c>
      <c r="G28" s="70">
        <f t="shared" si="0"/>
        <v>15960</v>
      </c>
      <c r="H28" s="68">
        <v>2.4E-2</v>
      </c>
      <c r="I28" s="90">
        <f t="shared" si="1"/>
        <v>383.04</v>
      </c>
    </row>
    <row r="29" spans="1:9" ht="45" x14ac:dyDescent="0.25">
      <c r="A29" s="236" t="s">
        <v>583</v>
      </c>
      <c r="B29" s="34" t="s">
        <v>584</v>
      </c>
      <c r="C29" s="15">
        <v>624</v>
      </c>
      <c r="D29" s="59">
        <v>3</v>
      </c>
      <c r="E29" s="20">
        <v>10</v>
      </c>
      <c r="F29" s="20" t="s">
        <v>42</v>
      </c>
      <c r="G29" s="70">
        <f t="shared" si="0"/>
        <v>6240</v>
      </c>
      <c r="H29" s="68">
        <v>2.4E-2</v>
      </c>
      <c r="I29" s="90">
        <f t="shared" si="1"/>
        <v>149.76</v>
      </c>
    </row>
    <row r="30" spans="1:9" x14ac:dyDescent="0.25">
      <c r="A30" s="11" t="s">
        <v>57</v>
      </c>
      <c r="B30" s="34" t="s">
        <v>127</v>
      </c>
      <c r="C30" s="15">
        <v>724</v>
      </c>
      <c r="D30" s="59">
        <v>4</v>
      </c>
      <c r="E30" s="20">
        <v>10</v>
      </c>
      <c r="F30" s="20" t="s">
        <v>42</v>
      </c>
      <c r="G30" s="70">
        <f t="shared" si="0"/>
        <v>7240</v>
      </c>
      <c r="H30" s="68">
        <v>2.4E-2</v>
      </c>
      <c r="I30" s="90">
        <f t="shared" si="1"/>
        <v>173.76</v>
      </c>
    </row>
    <row r="31" spans="1:9" x14ac:dyDescent="0.25">
      <c r="A31" s="11" t="s">
        <v>58</v>
      </c>
      <c r="B31" s="34" t="s">
        <v>128</v>
      </c>
      <c r="C31" s="15">
        <v>2916</v>
      </c>
      <c r="D31" s="59">
        <v>4</v>
      </c>
      <c r="E31" s="20">
        <v>44</v>
      </c>
      <c r="F31" s="20" t="s">
        <v>39</v>
      </c>
      <c r="G31" s="70">
        <f t="shared" si="0"/>
        <v>128304</v>
      </c>
      <c r="H31" s="68">
        <v>2.4E-2</v>
      </c>
      <c r="I31" s="90">
        <f t="shared" si="1"/>
        <v>3079.2960000000003</v>
      </c>
    </row>
    <row r="32" spans="1:9" x14ac:dyDescent="0.25">
      <c r="A32" s="11" t="s">
        <v>59</v>
      </c>
      <c r="B32" s="34" t="s">
        <v>129</v>
      </c>
      <c r="C32" s="15">
        <v>246</v>
      </c>
      <c r="D32" s="59">
        <v>3</v>
      </c>
      <c r="E32" s="20">
        <v>10</v>
      </c>
      <c r="F32" s="20" t="s">
        <v>42</v>
      </c>
      <c r="G32" s="70">
        <f t="shared" si="0"/>
        <v>2460</v>
      </c>
      <c r="H32" s="68">
        <v>2.4E-2</v>
      </c>
      <c r="I32" s="90">
        <f t="shared" si="1"/>
        <v>59.04</v>
      </c>
    </row>
    <row r="33" spans="1:9" x14ac:dyDescent="0.25">
      <c r="A33" s="11" t="s">
        <v>60</v>
      </c>
      <c r="B33" s="34" t="s">
        <v>130</v>
      </c>
      <c r="C33" s="15">
        <v>248</v>
      </c>
      <c r="D33" s="59">
        <v>4</v>
      </c>
      <c r="E33" s="20">
        <v>44</v>
      </c>
      <c r="F33" s="20" t="s">
        <v>39</v>
      </c>
      <c r="G33" s="70">
        <f t="shared" si="0"/>
        <v>10912</v>
      </c>
      <c r="H33" s="68">
        <v>2.4E-2</v>
      </c>
      <c r="I33" s="90">
        <f t="shared" si="1"/>
        <v>261.88800000000003</v>
      </c>
    </row>
    <row r="34" spans="1:9" x14ac:dyDescent="0.25">
      <c r="A34" s="11" t="s">
        <v>61</v>
      </c>
      <c r="B34" s="34" t="s">
        <v>131</v>
      </c>
      <c r="C34" s="15">
        <v>816</v>
      </c>
      <c r="D34" s="59">
        <v>4</v>
      </c>
      <c r="E34" s="20">
        <v>44</v>
      </c>
      <c r="F34" s="20" t="s">
        <v>39</v>
      </c>
      <c r="G34" s="70">
        <f t="shared" si="0"/>
        <v>35904</v>
      </c>
      <c r="H34" s="68">
        <v>2.4E-2</v>
      </c>
      <c r="I34" s="90">
        <f t="shared" si="1"/>
        <v>861.69600000000003</v>
      </c>
    </row>
    <row r="35" spans="1:9" x14ac:dyDescent="0.25">
      <c r="A35" s="11" t="s">
        <v>61</v>
      </c>
      <c r="B35" s="34" t="s">
        <v>132</v>
      </c>
      <c r="C35" s="15">
        <v>280</v>
      </c>
      <c r="D35" s="59">
        <v>4</v>
      </c>
      <c r="E35" s="20">
        <v>10</v>
      </c>
      <c r="F35" s="20" t="s">
        <v>42</v>
      </c>
      <c r="G35" s="70">
        <f t="shared" si="0"/>
        <v>2800</v>
      </c>
      <c r="H35" s="68">
        <v>2.4E-2</v>
      </c>
      <c r="I35" s="90">
        <f t="shared" si="1"/>
        <v>67.2</v>
      </c>
    </row>
    <row r="36" spans="1:9" x14ac:dyDescent="0.25">
      <c r="A36" s="11" t="s">
        <v>62</v>
      </c>
      <c r="B36" s="34" t="s">
        <v>185</v>
      </c>
      <c r="C36" s="15">
        <v>411</v>
      </c>
      <c r="D36" s="59">
        <v>3</v>
      </c>
      <c r="E36" s="20">
        <v>10</v>
      </c>
      <c r="F36" s="20" t="s">
        <v>42</v>
      </c>
      <c r="G36" s="70">
        <f t="shared" si="0"/>
        <v>4110</v>
      </c>
      <c r="H36" s="68">
        <v>2.4E-2</v>
      </c>
      <c r="I36" s="90">
        <f t="shared" si="1"/>
        <v>98.64</v>
      </c>
    </row>
    <row r="37" spans="1:9" ht="45" x14ac:dyDescent="0.25">
      <c r="A37" s="237" t="s">
        <v>585</v>
      </c>
      <c r="B37" s="34" t="s">
        <v>586</v>
      </c>
      <c r="C37" s="15">
        <v>2348</v>
      </c>
      <c r="D37" s="59">
        <v>4</v>
      </c>
      <c r="E37" s="20">
        <v>21</v>
      </c>
      <c r="F37" s="20" t="s">
        <v>45</v>
      </c>
      <c r="G37" s="70">
        <f t="shared" si="0"/>
        <v>49308</v>
      </c>
      <c r="H37" s="68">
        <v>2.4E-2</v>
      </c>
      <c r="I37" s="90">
        <f t="shared" si="1"/>
        <v>1183.3920000000001</v>
      </c>
    </row>
    <row r="38" spans="1:9" x14ac:dyDescent="0.25">
      <c r="A38" s="11" t="s">
        <v>62</v>
      </c>
      <c r="B38" s="32" t="s">
        <v>134</v>
      </c>
      <c r="C38" s="15">
        <v>195</v>
      </c>
      <c r="D38" s="18">
        <v>3</v>
      </c>
      <c r="E38" s="20">
        <v>10</v>
      </c>
      <c r="F38" s="20" t="s">
        <v>42</v>
      </c>
      <c r="G38" s="70">
        <f t="shared" si="0"/>
        <v>1950</v>
      </c>
      <c r="H38" s="68">
        <v>2.4E-2</v>
      </c>
      <c r="I38" s="90">
        <f t="shared" si="1"/>
        <v>46.800000000000004</v>
      </c>
    </row>
    <row r="39" spans="1:9" x14ac:dyDescent="0.25">
      <c r="A39" s="11" t="s">
        <v>62</v>
      </c>
      <c r="B39" s="32" t="s">
        <v>135</v>
      </c>
      <c r="C39" s="15">
        <v>216</v>
      </c>
      <c r="D39" s="18">
        <v>3</v>
      </c>
      <c r="E39" s="20">
        <v>10</v>
      </c>
      <c r="F39" s="20" t="s">
        <v>42</v>
      </c>
      <c r="G39" s="70">
        <f t="shared" si="0"/>
        <v>2160</v>
      </c>
      <c r="H39" s="68">
        <v>2.4E-2</v>
      </c>
      <c r="I39" s="90">
        <f t="shared" si="1"/>
        <v>51.84</v>
      </c>
    </row>
    <row r="40" spans="1:9" x14ac:dyDescent="0.25">
      <c r="A40" s="11" t="s">
        <v>62</v>
      </c>
      <c r="B40" s="32" t="s">
        <v>136</v>
      </c>
      <c r="C40" s="15">
        <v>270</v>
      </c>
      <c r="D40" s="18">
        <v>3</v>
      </c>
      <c r="E40" s="20">
        <v>10</v>
      </c>
      <c r="F40" s="20" t="s">
        <v>42</v>
      </c>
      <c r="G40" s="70">
        <f t="shared" si="0"/>
        <v>2700</v>
      </c>
      <c r="H40" s="68">
        <v>2.4E-2</v>
      </c>
      <c r="I40" s="90">
        <f t="shared" si="1"/>
        <v>64.8</v>
      </c>
    </row>
    <row r="41" spans="1:9" x14ac:dyDescent="0.25">
      <c r="A41" s="11" t="s">
        <v>62</v>
      </c>
      <c r="B41" s="32" t="s">
        <v>122</v>
      </c>
      <c r="C41" s="15">
        <v>354</v>
      </c>
      <c r="D41" s="18">
        <v>3</v>
      </c>
      <c r="E41" s="20">
        <v>10</v>
      </c>
      <c r="F41" s="20" t="s">
        <v>42</v>
      </c>
      <c r="G41" s="70">
        <f t="shared" si="0"/>
        <v>3540</v>
      </c>
      <c r="H41" s="68">
        <v>2.4E-2</v>
      </c>
      <c r="I41" s="90">
        <f t="shared" si="1"/>
        <v>84.960000000000008</v>
      </c>
    </row>
    <row r="42" spans="1:9" x14ac:dyDescent="0.25">
      <c r="A42" s="11" t="s">
        <v>63</v>
      </c>
      <c r="B42" s="34" t="s">
        <v>137</v>
      </c>
      <c r="C42" s="15">
        <v>1964</v>
      </c>
      <c r="D42" s="59">
        <v>4</v>
      </c>
      <c r="E42" s="20">
        <v>10</v>
      </c>
      <c r="F42" s="20" t="s">
        <v>42</v>
      </c>
      <c r="G42" s="70">
        <f t="shared" si="0"/>
        <v>19640</v>
      </c>
      <c r="H42" s="68">
        <v>2.4E-2</v>
      </c>
      <c r="I42" s="90">
        <f t="shared" si="1"/>
        <v>471.36</v>
      </c>
    </row>
    <row r="43" spans="1:9" x14ac:dyDescent="0.25">
      <c r="A43" s="11" t="s">
        <v>63</v>
      </c>
      <c r="B43" s="34" t="s">
        <v>138</v>
      </c>
      <c r="C43" s="15">
        <v>384</v>
      </c>
      <c r="D43" s="59">
        <v>4</v>
      </c>
      <c r="E43" s="20">
        <v>10</v>
      </c>
      <c r="F43" s="20" t="s">
        <v>42</v>
      </c>
      <c r="G43" s="70">
        <f t="shared" si="0"/>
        <v>3840</v>
      </c>
      <c r="H43" s="68">
        <v>2.4E-2</v>
      </c>
      <c r="I43" s="90">
        <f t="shared" si="1"/>
        <v>92.16</v>
      </c>
    </row>
    <row r="44" spans="1:9" x14ac:dyDescent="0.25">
      <c r="A44" s="11" t="s">
        <v>63</v>
      </c>
      <c r="B44" s="34" t="s">
        <v>139</v>
      </c>
      <c r="C44" s="15">
        <v>360</v>
      </c>
      <c r="D44" s="59">
        <v>4</v>
      </c>
      <c r="E44" s="20">
        <v>10</v>
      </c>
      <c r="F44" s="20" t="s">
        <v>42</v>
      </c>
      <c r="G44" s="70">
        <f t="shared" si="0"/>
        <v>3600</v>
      </c>
      <c r="H44" s="68">
        <v>2.4E-2</v>
      </c>
      <c r="I44" s="90">
        <f t="shared" si="1"/>
        <v>86.4</v>
      </c>
    </row>
    <row r="45" spans="1:9" x14ac:dyDescent="0.25">
      <c r="A45" s="11" t="s">
        <v>63</v>
      </c>
      <c r="B45" s="34" t="s">
        <v>140</v>
      </c>
      <c r="C45" s="15">
        <v>392</v>
      </c>
      <c r="D45" s="59">
        <v>4</v>
      </c>
      <c r="E45" s="20">
        <v>10</v>
      </c>
      <c r="F45" s="20" t="s">
        <v>42</v>
      </c>
      <c r="G45" s="70">
        <f t="shared" si="0"/>
        <v>3920</v>
      </c>
      <c r="H45" s="68">
        <v>2.4E-2</v>
      </c>
      <c r="I45" s="90">
        <f t="shared" si="1"/>
        <v>94.08</v>
      </c>
    </row>
    <row r="46" spans="1:9" ht="15.75" customHeight="1" x14ac:dyDescent="0.25">
      <c r="A46" s="11" t="s">
        <v>474</v>
      </c>
      <c r="B46" s="34" t="s">
        <v>473</v>
      </c>
      <c r="C46" s="15">
        <v>252</v>
      </c>
      <c r="D46" s="59">
        <v>4</v>
      </c>
      <c r="E46" s="20">
        <v>10</v>
      </c>
      <c r="F46" s="20" t="s">
        <v>42</v>
      </c>
      <c r="G46" s="70">
        <f t="shared" si="0"/>
        <v>2520</v>
      </c>
      <c r="H46" s="68">
        <v>2.4E-2</v>
      </c>
      <c r="I46" s="90">
        <f t="shared" si="1"/>
        <v>60.480000000000004</v>
      </c>
    </row>
    <row r="47" spans="1:9" ht="30" x14ac:dyDescent="0.25">
      <c r="A47" s="11" t="s">
        <v>587</v>
      </c>
      <c r="B47" s="34" t="s">
        <v>588</v>
      </c>
      <c r="C47" s="15">
        <v>165</v>
      </c>
      <c r="D47" s="59">
        <v>3</v>
      </c>
      <c r="E47" s="20">
        <v>10</v>
      </c>
      <c r="F47" s="20" t="s">
        <v>42</v>
      </c>
      <c r="G47" s="70">
        <f t="shared" si="0"/>
        <v>1650</v>
      </c>
      <c r="H47" s="68">
        <v>2.4E-2</v>
      </c>
      <c r="I47" s="90">
        <f t="shared" si="1"/>
        <v>39.6</v>
      </c>
    </row>
    <row r="48" spans="1:9" x14ac:dyDescent="0.25">
      <c r="A48" s="11" t="s">
        <v>64</v>
      </c>
      <c r="B48" s="34" t="s">
        <v>141</v>
      </c>
      <c r="C48" s="15">
        <v>772</v>
      </c>
      <c r="D48" s="59">
        <v>4</v>
      </c>
      <c r="E48" s="20">
        <v>10</v>
      </c>
      <c r="F48" s="20" t="s">
        <v>42</v>
      </c>
      <c r="G48" s="70">
        <f t="shared" si="0"/>
        <v>7720</v>
      </c>
      <c r="H48" s="68">
        <v>2.4E-2</v>
      </c>
      <c r="I48" s="90">
        <f t="shared" si="1"/>
        <v>185.28</v>
      </c>
    </row>
    <row r="49" spans="1:9" x14ac:dyDescent="0.25">
      <c r="A49" s="11" t="s">
        <v>65</v>
      </c>
      <c r="B49" s="34" t="s">
        <v>134</v>
      </c>
      <c r="C49" s="15">
        <v>984</v>
      </c>
      <c r="D49" s="59">
        <v>4</v>
      </c>
      <c r="E49" s="20">
        <v>44</v>
      </c>
      <c r="F49" s="20" t="s">
        <v>39</v>
      </c>
      <c r="G49" s="70">
        <f t="shared" si="0"/>
        <v>43296</v>
      </c>
      <c r="H49" s="68">
        <v>2.4E-2</v>
      </c>
      <c r="I49" s="90">
        <f t="shared" si="1"/>
        <v>1039.104</v>
      </c>
    </row>
    <row r="50" spans="1:9" x14ac:dyDescent="0.25">
      <c r="A50" s="11" t="s">
        <v>66</v>
      </c>
      <c r="B50" s="34" t="s">
        <v>142</v>
      </c>
      <c r="C50" s="15">
        <v>357</v>
      </c>
      <c r="D50" s="59">
        <v>3</v>
      </c>
      <c r="E50" s="20">
        <v>44</v>
      </c>
      <c r="F50" s="20" t="s">
        <v>39</v>
      </c>
      <c r="G50" s="70">
        <f t="shared" si="0"/>
        <v>15708</v>
      </c>
      <c r="H50" s="68">
        <v>2.4E-2</v>
      </c>
      <c r="I50" s="90">
        <f t="shared" si="1"/>
        <v>376.99200000000002</v>
      </c>
    </row>
    <row r="51" spans="1:9" x14ac:dyDescent="0.25">
      <c r="A51" s="11" t="s">
        <v>67</v>
      </c>
      <c r="B51" s="34" t="s">
        <v>143</v>
      </c>
      <c r="C51" s="15">
        <v>699</v>
      </c>
      <c r="D51" s="59">
        <v>3</v>
      </c>
      <c r="E51" s="20">
        <v>10</v>
      </c>
      <c r="F51" s="20" t="s">
        <v>42</v>
      </c>
      <c r="G51" s="70">
        <f t="shared" si="0"/>
        <v>6990</v>
      </c>
      <c r="H51" s="68">
        <v>2.4E-2</v>
      </c>
      <c r="I51" s="90">
        <f t="shared" si="1"/>
        <v>167.76</v>
      </c>
    </row>
    <row r="52" spans="1:9" x14ac:dyDescent="0.25">
      <c r="A52" s="11" t="s">
        <v>68</v>
      </c>
      <c r="B52" s="34" t="s">
        <v>144</v>
      </c>
      <c r="C52" s="15">
        <v>764</v>
      </c>
      <c r="D52" s="59">
        <v>4</v>
      </c>
      <c r="E52" s="20">
        <v>10</v>
      </c>
      <c r="F52" s="20" t="s">
        <v>42</v>
      </c>
      <c r="G52" s="70">
        <f t="shared" si="0"/>
        <v>7640</v>
      </c>
      <c r="H52" s="68">
        <v>2.4E-2</v>
      </c>
      <c r="I52" s="90">
        <f t="shared" si="1"/>
        <v>183.36</v>
      </c>
    </row>
    <row r="53" spans="1:9" x14ac:dyDescent="0.25">
      <c r="A53" s="11" t="s">
        <v>69</v>
      </c>
      <c r="B53" s="34" t="s">
        <v>145</v>
      </c>
      <c r="C53" s="15">
        <v>540</v>
      </c>
      <c r="D53" s="59">
        <v>4</v>
      </c>
      <c r="E53" s="20">
        <v>10</v>
      </c>
      <c r="F53" s="20" t="s">
        <v>42</v>
      </c>
      <c r="G53" s="70">
        <f t="shared" si="0"/>
        <v>5400</v>
      </c>
      <c r="H53" s="68">
        <v>2.4E-2</v>
      </c>
      <c r="I53" s="90">
        <f t="shared" si="1"/>
        <v>129.6</v>
      </c>
    </row>
    <row r="54" spans="1:9" x14ac:dyDescent="0.25">
      <c r="A54" s="11" t="s">
        <v>70</v>
      </c>
      <c r="B54" s="34" t="s">
        <v>146</v>
      </c>
      <c r="C54" s="15">
        <v>681</v>
      </c>
      <c r="D54" s="59">
        <v>3</v>
      </c>
      <c r="E54" s="20">
        <v>10</v>
      </c>
      <c r="F54" s="20" t="s">
        <v>42</v>
      </c>
      <c r="G54" s="70">
        <f t="shared" si="0"/>
        <v>6810</v>
      </c>
      <c r="H54" s="68">
        <v>2.4E-2</v>
      </c>
      <c r="I54" s="90">
        <f t="shared" si="1"/>
        <v>163.44</v>
      </c>
    </row>
    <row r="55" spans="1:9" x14ac:dyDescent="0.25">
      <c r="A55" s="11" t="s">
        <v>71</v>
      </c>
      <c r="B55" s="34" t="s">
        <v>147</v>
      </c>
      <c r="C55" s="15">
        <v>2732</v>
      </c>
      <c r="D55" s="59">
        <v>4</v>
      </c>
      <c r="E55" s="20">
        <v>21</v>
      </c>
      <c r="F55" s="20" t="s">
        <v>45</v>
      </c>
      <c r="G55" s="70">
        <f t="shared" si="0"/>
        <v>57372</v>
      </c>
      <c r="H55" s="68">
        <v>2.4E-2</v>
      </c>
      <c r="I55" s="90">
        <f t="shared" si="1"/>
        <v>1376.9280000000001</v>
      </c>
    </row>
    <row r="56" spans="1:9" ht="30" x14ac:dyDescent="0.25">
      <c r="A56" s="11" t="s">
        <v>71</v>
      </c>
      <c r="B56" s="34" t="s">
        <v>148</v>
      </c>
      <c r="C56" s="15">
        <v>956</v>
      </c>
      <c r="D56" s="59">
        <v>4</v>
      </c>
      <c r="E56" s="20">
        <v>10</v>
      </c>
      <c r="F56" s="20" t="s">
        <v>42</v>
      </c>
      <c r="G56" s="70">
        <f t="shared" si="0"/>
        <v>9560</v>
      </c>
      <c r="H56" s="68">
        <v>2.4E-2</v>
      </c>
      <c r="I56" s="90">
        <f t="shared" si="1"/>
        <v>229.44</v>
      </c>
    </row>
    <row r="57" spans="1:9" ht="30" x14ac:dyDescent="0.25">
      <c r="A57" s="11" t="s">
        <v>72</v>
      </c>
      <c r="B57" s="34" t="s">
        <v>149</v>
      </c>
      <c r="C57" s="15">
        <v>1604</v>
      </c>
      <c r="D57" s="59">
        <v>4</v>
      </c>
      <c r="E57" s="20">
        <v>10</v>
      </c>
      <c r="F57" s="20" t="s">
        <v>42</v>
      </c>
      <c r="G57" s="70">
        <f t="shared" si="0"/>
        <v>16040</v>
      </c>
      <c r="H57" s="68">
        <v>2.4E-2</v>
      </c>
      <c r="I57" s="90">
        <f t="shared" si="1"/>
        <v>384.96000000000004</v>
      </c>
    </row>
    <row r="58" spans="1:9" ht="30" x14ac:dyDescent="0.25">
      <c r="A58" s="11" t="s">
        <v>205</v>
      </c>
      <c r="B58" s="34" t="s">
        <v>595</v>
      </c>
      <c r="C58" s="15">
        <v>1372</v>
      </c>
      <c r="D58" s="59">
        <v>4</v>
      </c>
      <c r="E58" s="20">
        <v>10</v>
      </c>
      <c r="F58" s="20" t="s">
        <v>42</v>
      </c>
      <c r="G58" s="70">
        <f t="shared" si="0"/>
        <v>13720</v>
      </c>
      <c r="H58" s="68">
        <v>2.4E-2</v>
      </c>
      <c r="I58" s="90">
        <f t="shared" si="1"/>
        <v>329.28000000000003</v>
      </c>
    </row>
    <row r="59" spans="1:9" x14ac:dyDescent="0.25">
      <c r="A59" s="11" t="s">
        <v>73</v>
      </c>
      <c r="B59" s="34" t="s">
        <v>150</v>
      </c>
      <c r="C59" s="15">
        <v>428</v>
      </c>
      <c r="D59" s="59">
        <v>4</v>
      </c>
      <c r="E59" s="20">
        <v>10</v>
      </c>
      <c r="F59" s="20" t="s">
        <v>42</v>
      </c>
      <c r="G59" s="70">
        <f t="shared" si="0"/>
        <v>4280</v>
      </c>
      <c r="H59" s="68">
        <v>2.4E-2</v>
      </c>
      <c r="I59" s="90">
        <f t="shared" si="1"/>
        <v>102.72</v>
      </c>
    </row>
    <row r="60" spans="1:9" x14ac:dyDescent="0.25">
      <c r="A60" s="11" t="s">
        <v>74</v>
      </c>
      <c r="B60" s="34" t="s">
        <v>151</v>
      </c>
      <c r="C60" s="15">
        <v>332</v>
      </c>
      <c r="D60" s="59">
        <v>4</v>
      </c>
      <c r="E60" s="20">
        <v>10</v>
      </c>
      <c r="F60" s="20" t="s">
        <v>42</v>
      </c>
      <c r="G60" s="70">
        <f t="shared" si="0"/>
        <v>3320</v>
      </c>
      <c r="H60" s="68">
        <v>2.4E-2</v>
      </c>
      <c r="I60" s="90">
        <f t="shared" si="1"/>
        <v>79.680000000000007</v>
      </c>
    </row>
    <row r="61" spans="1:9" x14ac:dyDescent="0.25">
      <c r="A61" s="11" t="s">
        <v>75</v>
      </c>
      <c r="B61" s="34" t="s">
        <v>152</v>
      </c>
      <c r="C61" s="15">
        <v>708</v>
      </c>
      <c r="D61" s="59">
        <v>4</v>
      </c>
      <c r="E61" s="20">
        <v>10</v>
      </c>
      <c r="F61" s="20" t="s">
        <v>42</v>
      </c>
      <c r="G61" s="70">
        <f t="shared" si="0"/>
        <v>7080</v>
      </c>
      <c r="H61" s="68">
        <v>2.4E-2</v>
      </c>
      <c r="I61" s="90">
        <f t="shared" si="1"/>
        <v>169.92000000000002</v>
      </c>
    </row>
    <row r="62" spans="1:9" x14ac:dyDescent="0.25">
      <c r="A62" s="11" t="s">
        <v>76</v>
      </c>
      <c r="B62" s="34" t="s">
        <v>153</v>
      </c>
      <c r="C62" s="15">
        <v>2680</v>
      </c>
      <c r="D62" s="59">
        <v>4</v>
      </c>
      <c r="E62" s="20">
        <v>44</v>
      </c>
      <c r="F62" s="20" t="s">
        <v>39</v>
      </c>
      <c r="G62" s="70">
        <f t="shared" si="0"/>
        <v>117920</v>
      </c>
      <c r="H62" s="68">
        <v>2.4E-2</v>
      </c>
      <c r="I62" s="90">
        <f t="shared" si="1"/>
        <v>2830.08</v>
      </c>
    </row>
    <row r="63" spans="1:9" x14ac:dyDescent="0.25">
      <c r="A63" s="11" t="s">
        <v>77</v>
      </c>
      <c r="B63" s="34" t="s">
        <v>154</v>
      </c>
      <c r="C63" s="15">
        <v>552</v>
      </c>
      <c r="D63" s="59">
        <v>4</v>
      </c>
      <c r="E63" s="20">
        <v>10</v>
      </c>
      <c r="F63" s="20" t="s">
        <v>42</v>
      </c>
      <c r="G63" s="70">
        <f t="shared" si="0"/>
        <v>5520</v>
      </c>
      <c r="H63" s="68">
        <v>2.4E-2</v>
      </c>
      <c r="I63" s="90">
        <f t="shared" si="1"/>
        <v>132.47999999999999</v>
      </c>
    </row>
    <row r="64" spans="1:9" ht="15.75" thickBot="1" x14ac:dyDescent="0.3">
      <c r="A64" s="50"/>
      <c r="B64" s="54"/>
      <c r="C64" s="79"/>
      <c r="D64" s="52"/>
      <c r="E64" s="52"/>
      <c r="F64" s="80"/>
      <c r="G64" s="81"/>
      <c r="H64" s="83"/>
      <c r="I64" s="91"/>
    </row>
    <row r="65" spans="1:9" ht="16.5" thickBot="1" x14ac:dyDescent="0.3">
      <c r="A65" s="370" t="s">
        <v>472</v>
      </c>
      <c r="B65" s="371"/>
      <c r="C65" s="371"/>
      <c r="D65" s="371"/>
      <c r="E65" s="371"/>
      <c r="F65" s="371"/>
      <c r="G65" s="371"/>
      <c r="H65" s="371"/>
      <c r="I65" s="372"/>
    </row>
    <row r="66" spans="1:9" x14ac:dyDescent="0.25">
      <c r="A66" s="13" t="s">
        <v>79</v>
      </c>
      <c r="B66" s="33" t="s">
        <v>155</v>
      </c>
      <c r="C66" s="16">
        <v>2956</v>
      </c>
      <c r="D66" s="19">
        <v>4</v>
      </c>
      <c r="E66" s="21">
        <v>10</v>
      </c>
      <c r="F66" s="21" t="s">
        <v>42</v>
      </c>
      <c r="G66" s="78">
        <f t="shared" si="0"/>
        <v>29560</v>
      </c>
      <c r="H66" s="85">
        <v>2.4E-2</v>
      </c>
      <c r="I66" s="92">
        <f t="shared" si="1"/>
        <v>709.44</v>
      </c>
    </row>
    <row r="67" spans="1:9" ht="60" x14ac:dyDescent="0.25">
      <c r="A67" s="236" t="s">
        <v>596</v>
      </c>
      <c r="B67" s="34" t="s">
        <v>156</v>
      </c>
      <c r="C67" s="15">
        <v>1780</v>
      </c>
      <c r="D67" s="59">
        <v>4</v>
      </c>
      <c r="E67" s="20">
        <v>10</v>
      </c>
      <c r="F67" s="20" t="s">
        <v>42</v>
      </c>
      <c r="G67" s="70">
        <f t="shared" si="0"/>
        <v>17800</v>
      </c>
      <c r="H67" s="68">
        <v>2.4E-2</v>
      </c>
      <c r="I67" s="90">
        <f t="shared" si="1"/>
        <v>427.2</v>
      </c>
    </row>
    <row r="68" spans="1:9" ht="45" x14ac:dyDescent="0.25">
      <c r="A68" s="236" t="s">
        <v>80</v>
      </c>
      <c r="B68" s="34" t="s">
        <v>157</v>
      </c>
      <c r="C68" s="15">
        <v>1524</v>
      </c>
      <c r="D68" s="59">
        <v>4</v>
      </c>
      <c r="E68" s="21">
        <v>10</v>
      </c>
      <c r="F68" s="20" t="s">
        <v>42</v>
      </c>
      <c r="G68" s="70">
        <f t="shared" si="0"/>
        <v>15240</v>
      </c>
      <c r="H68" s="68">
        <v>2.4E-2</v>
      </c>
      <c r="I68" s="90">
        <f t="shared" si="1"/>
        <v>365.76</v>
      </c>
    </row>
    <row r="69" spans="1:9" x14ac:dyDescent="0.25">
      <c r="A69" s="11" t="s">
        <v>81</v>
      </c>
      <c r="B69" s="34" t="s">
        <v>158</v>
      </c>
      <c r="C69" s="15">
        <v>1484</v>
      </c>
      <c r="D69" s="59">
        <v>4</v>
      </c>
      <c r="E69" s="20">
        <v>10</v>
      </c>
      <c r="F69" s="20" t="s">
        <v>42</v>
      </c>
      <c r="G69" s="70">
        <f t="shared" si="0"/>
        <v>14840</v>
      </c>
      <c r="H69" s="68">
        <v>2.4E-2</v>
      </c>
      <c r="I69" s="90">
        <f t="shared" si="1"/>
        <v>356.16</v>
      </c>
    </row>
    <row r="70" spans="1:9" x14ac:dyDescent="0.25">
      <c r="A70" s="14" t="s">
        <v>82</v>
      </c>
      <c r="B70" s="32" t="s">
        <v>159</v>
      </c>
      <c r="C70" s="15">
        <v>1728</v>
      </c>
      <c r="D70" s="18">
        <v>4</v>
      </c>
      <c r="E70" s="21">
        <v>10</v>
      </c>
      <c r="F70" s="20" t="s">
        <v>42</v>
      </c>
      <c r="G70" s="70">
        <f t="shared" si="0"/>
        <v>17280</v>
      </c>
      <c r="H70" s="68">
        <v>2.4E-2</v>
      </c>
      <c r="I70" s="90">
        <f t="shared" si="1"/>
        <v>414.72</v>
      </c>
    </row>
    <row r="71" spans="1:9" ht="90" x14ac:dyDescent="0.25">
      <c r="A71" s="239" t="s">
        <v>82</v>
      </c>
      <c r="B71" s="32" t="s">
        <v>160</v>
      </c>
      <c r="C71" s="15">
        <v>5396</v>
      </c>
      <c r="D71" s="18">
        <v>4</v>
      </c>
      <c r="E71" s="20">
        <v>10</v>
      </c>
      <c r="F71" s="20" t="s">
        <v>42</v>
      </c>
      <c r="G71" s="70">
        <f t="shared" si="0"/>
        <v>53960</v>
      </c>
      <c r="H71" s="68">
        <v>2.4E-2</v>
      </c>
      <c r="I71" s="90">
        <f t="shared" si="1"/>
        <v>1295.04</v>
      </c>
    </row>
    <row r="72" spans="1:9" x14ac:dyDescent="0.25">
      <c r="A72" s="11" t="s">
        <v>83</v>
      </c>
      <c r="B72" s="34" t="s">
        <v>161</v>
      </c>
      <c r="C72" s="15">
        <v>549</v>
      </c>
      <c r="D72" s="59">
        <v>3</v>
      </c>
      <c r="E72" s="21">
        <v>10</v>
      </c>
      <c r="F72" s="20" t="s">
        <v>42</v>
      </c>
      <c r="G72" s="70">
        <f t="shared" si="0"/>
        <v>5490</v>
      </c>
      <c r="H72" s="68">
        <v>2.4E-2</v>
      </c>
      <c r="I72" s="90">
        <f t="shared" si="1"/>
        <v>131.76</v>
      </c>
    </row>
    <row r="73" spans="1:9" x14ac:dyDescent="0.25">
      <c r="A73" s="11" t="s">
        <v>84</v>
      </c>
      <c r="B73" s="34" t="s">
        <v>162</v>
      </c>
      <c r="C73" s="15">
        <v>1544</v>
      </c>
      <c r="D73" s="59">
        <v>4</v>
      </c>
      <c r="E73" s="20">
        <v>10</v>
      </c>
      <c r="F73" s="20" t="s">
        <v>42</v>
      </c>
      <c r="G73" s="70">
        <f t="shared" ref="G73:G100" si="2">E73*C73</f>
        <v>15440</v>
      </c>
      <c r="H73" s="68">
        <v>2.4E-2</v>
      </c>
      <c r="I73" s="90">
        <f t="shared" ref="I73:I100" si="3">H73*G73</f>
        <v>370.56</v>
      </c>
    </row>
    <row r="74" spans="1:9" ht="75" x14ac:dyDescent="0.25">
      <c r="A74" s="236" t="s">
        <v>85</v>
      </c>
      <c r="B74" s="34" t="s">
        <v>163</v>
      </c>
      <c r="C74" s="17">
        <v>1856</v>
      </c>
      <c r="D74" s="59">
        <v>4</v>
      </c>
      <c r="E74" s="21">
        <v>10</v>
      </c>
      <c r="F74" s="20" t="s">
        <v>42</v>
      </c>
      <c r="G74" s="70">
        <f t="shared" si="2"/>
        <v>18560</v>
      </c>
      <c r="H74" s="68">
        <v>2.4E-2</v>
      </c>
      <c r="I74" s="90">
        <f t="shared" si="3"/>
        <v>445.44</v>
      </c>
    </row>
    <row r="75" spans="1:9" x14ac:dyDescent="0.25">
      <c r="A75" s="14" t="s">
        <v>86</v>
      </c>
      <c r="B75" s="32" t="s">
        <v>164</v>
      </c>
      <c r="C75" s="15">
        <v>1092</v>
      </c>
      <c r="D75" s="18">
        <v>4</v>
      </c>
      <c r="E75" s="20">
        <v>10</v>
      </c>
      <c r="F75" s="20" t="s">
        <v>42</v>
      </c>
      <c r="G75" s="70">
        <f t="shared" si="2"/>
        <v>10920</v>
      </c>
      <c r="H75" s="68">
        <v>2.4E-2</v>
      </c>
      <c r="I75" s="90">
        <f t="shared" si="3"/>
        <v>262.08</v>
      </c>
    </row>
    <row r="76" spans="1:9" ht="105" x14ac:dyDescent="0.25">
      <c r="A76" s="236" t="s">
        <v>87</v>
      </c>
      <c r="B76" s="34" t="s">
        <v>165</v>
      </c>
      <c r="C76" s="15">
        <v>10304</v>
      </c>
      <c r="D76" s="59">
        <v>4</v>
      </c>
      <c r="E76" s="21">
        <v>10</v>
      </c>
      <c r="F76" s="20" t="s">
        <v>42</v>
      </c>
      <c r="G76" s="70">
        <f t="shared" si="2"/>
        <v>103040</v>
      </c>
      <c r="H76" s="68">
        <v>2.4E-2</v>
      </c>
      <c r="I76" s="90">
        <f t="shared" si="3"/>
        <v>2472.96</v>
      </c>
    </row>
    <row r="77" spans="1:9" x14ac:dyDescent="0.25">
      <c r="A77" s="11" t="s">
        <v>88</v>
      </c>
      <c r="B77" s="34" t="s">
        <v>166</v>
      </c>
      <c r="C77" s="15">
        <v>788</v>
      </c>
      <c r="D77" s="59">
        <v>4</v>
      </c>
      <c r="E77" s="20">
        <v>10</v>
      </c>
      <c r="F77" s="20" t="s">
        <v>42</v>
      </c>
      <c r="G77" s="70">
        <f t="shared" si="2"/>
        <v>7880</v>
      </c>
      <c r="H77" s="68">
        <v>2.4E-2</v>
      </c>
      <c r="I77" s="90">
        <f t="shared" si="3"/>
        <v>189.12</v>
      </c>
    </row>
    <row r="78" spans="1:9" ht="60" x14ac:dyDescent="0.25">
      <c r="A78" s="11" t="s">
        <v>88</v>
      </c>
      <c r="B78" s="34" t="s">
        <v>167</v>
      </c>
      <c r="C78" s="15">
        <v>1233</v>
      </c>
      <c r="D78" s="59">
        <v>3</v>
      </c>
      <c r="E78" s="21">
        <v>10</v>
      </c>
      <c r="F78" s="20" t="s">
        <v>42</v>
      </c>
      <c r="G78" s="70">
        <f t="shared" si="2"/>
        <v>12330</v>
      </c>
      <c r="H78" s="68">
        <v>2.4E-2</v>
      </c>
      <c r="I78" s="90">
        <f t="shared" si="3"/>
        <v>295.92</v>
      </c>
    </row>
    <row r="79" spans="1:9" ht="15.75" thickBot="1" x14ac:dyDescent="0.3">
      <c r="A79" s="37"/>
      <c r="B79" s="35"/>
      <c r="C79" s="26"/>
      <c r="D79" s="27"/>
      <c r="E79" s="27"/>
      <c r="F79" s="27"/>
      <c r="G79" s="47"/>
      <c r="H79" s="86"/>
      <c r="I79" s="93"/>
    </row>
    <row r="80" spans="1:9" ht="16.5" thickBot="1" x14ac:dyDescent="0.3">
      <c r="A80" s="38" t="s">
        <v>89</v>
      </c>
      <c r="B80" s="36"/>
      <c r="C80" s="23"/>
      <c r="D80" s="29"/>
      <c r="E80" s="29"/>
      <c r="F80" s="29"/>
      <c r="G80" s="82"/>
      <c r="H80" s="87"/>
      <c r="I80" s="88"/>
    </row>
    <row r="81" spans="1:9" ht="15.75" x14ac:dyDescent="0.25">
      <c r="A81" s="39" t="s">
        <v>90</v>
      </c>
      <c r="B81" s="33" t="s">
        <v>168</v>
      </c>
      <c r="C81" s="16">
        <v>1508</v>
      </c>
      <c r="D81" s="19">
        <v>4</v>
      </c>
      <c r="E81" s="21">
        <v>10</v>
      </c>
      <c r="F81" s="21" t="s">
        <v>42</v>
      </c>
      <c r="G81" s="78">
        <f t="shared" si="2"/>
        <v>15080</v>
      </c>
      <c r="H81" s="85">
        <v>2.4E-2</v>
      </c>
      <c r="I81" s="92">
        <f t="shared" si="3"/>
        <v>361.92</v>
      </c>
    </row>
    <row r="82" spans="1:9" ht="45" x14ac:dyDescent="0.25">
      <c r="A82" s="236" t="s">
        <v>91</v>
      </c>
      <c r="B82" s="34" t="s">
        <v>169</v>
      </c>
      <c r="C82" s="15">
        <v>2356</v>
      </c>
      <c r="D82" s="59">
        <v>4</v>
      </c>
      <c r="E82" s="20">
        <v>10</v>
      </c>
      <c r="F82" s="20" t="s">
        <v>42</v>
      </c>
      <c r="G82" s="70">
        <f t="shared" si="2"/>
        <v>23560</v>
      </c>
      <c r="H82" s="68">
        <v>2.4E-2</v>
      </c>
      <c r="I82" s="90">
        <f t="shared" si="3"/>
        <v>565.44000000000005</v>
      </c>
    </row>
    <row r="83" spans="1:9" ht="45" x14ac:dyDescent="0.25">
      <c r="A83" s="11" t="s">
        <v>92</v>
      </c>
      <c r="B83" s="34" t="s">
        <v>170</v>
      </c>
      <c r="C83" s="15">
        <v>1096</v>
      </c>
      <c r="D83" s="59">
        <v>4</v>
      </c>
      <c r="E83" s="21">
        <v>10</v>
      </c>
      <c r="F83" s="20" t="s">
        <v>42</v>
      </c>
      <c r="G83" s="70">
        <f t="shared" si="2"/>
        <v>10960</v>
      </c>
      <c r="H83" s="68">
        <v>2.4E-2</v>
      </c>
      <c r="I83" s="90">
        <f t="shared" si="3"/>
        <v>263.04000000000002</v>
      </c>
    </row>
    <row r="84" spans="1:9" ht="30" x14ac:dyDescent="0.25">
      <c r="A84" s="11" t="s">
        <v>93</v>
      </c>
      <c r="B84" s="34" t="s">
        <v>171</v>
      </c>
      <c r="C84" s="15">
        <v>1172</v>
      </c>
      <c r="D84" s="59">
        <v>4</v>
      </c>
      <c r="E84" s="20">
        <v>10</v>
      </c>
      <c r="F84" s="20" t="s">
        <v>42</v>
      </c>
      <c r="G84" s="70">
        <f t="shared" si="2"/>
        <v>11720</v>
      </c>
      <c r="H84" s="68">
        <v>2.4E-2</v>
      </c>
      <c r="I84" s="90">
        <f t="shared" si="3"/>
        <v>281.28000000000003</v>
      </c>
    </row>
    <row r="85" spans="1:9" x14ac:dyDescent="0.25">
      <c r="A85" s="11" t="s">
        <v>94</v>
      </c>
      <c r="B85" s="34" t="s">
        <v>172</v>
      </c>
      <c r="C85" s="15">
        <v>940</v>
      </c>
      <c r="D85" s="59">
        <v>4</v>
      </c>
      <c r="E85" s="21">
        <v>10</v>
      </c>
      <c r="F85" s="20" t="s">
        <v>42</v>
      </c>
      <c r="G85" s="70">
        <f t="shared" si="2"/>
        <v>9400</v>
      </c>
      <c r="H85" s="68">
        <v>2.4E-2</v>
      </c>
      <c r="I85" s="90">
        <f t="shared" si="3"/>
        <v>225.6</v>
      </c>
    </row>
    <row r="86" spans="1:9" x14ac:dyDescent="0.25">
      <c r="A86" s="11" t="s">
        <v>95</v>
      </c>
      <c r="B86" s="34" t="s">
        <v>173</v>
      </c>
      <c r="C86" s="15">
        <v>288</v>
      </c>
      <c r="D86" s="59">
        <v>3</v>
      </c>
      <c r="E86" s="20">
        <v>10</v>
      </c>
      <c r="F86" s="20" t="s">
        <v>42</v>
      </c>
      <c r="G86" s="70">
        <f t="shared" si="2"/>
        <v>2880</v>
      </c>
      <c r="H86" s="68">
        <v>2.4E-2</v>
      </c>
      <c r="I86" s="90">
        <f t="shared" si="3"/>
        <v>69.12</v>
      </c>
    </row>
    <row r="87" spans="1:9" x14ac:dyDescent="0.25">
      <c r="A87" s="11" t="s">
        <v>96</v>
      </c>
      <c r="B87" s="34" t="s">
        <v>174</v>
      </c>
      <c r="C87" s="15">
        <v>900</v>
      </c>
      <c r="D87" s="59">
        <v>4</v>
      </c>
      <c r="E87" s="21">
        <v>10</v>
      </c>
      <c r="F87" s="20" t="s">
        <v>42</v>
      </c>
      <c r="G87" s="70">
        <f t="shared" si="2"/>
        <v>9000</v>
      </c>
      <c r="H87" s="68">
        <v>2.4E-2</v>
      </c>
      <c r="I87" s="90">
        <f t="shared" si="3"/>
        <v>216</v>
      </c>
    </row>
    <row r="88" spans="1:9" x14ac:dyDescent="0.25">
      <c r="A88" s="11" t="s">
        <v>97</v>
      </c>
      <c r="B88" s="34" t="s">
        <v>175</v>
      </c>
      <c r="C88" s="15">
        <v>201</v>
      </c>
      <c r="D88" s="59">
        <v>3</v>
      </c>
      <c r="E88" s="20">
        <v>10</v>
      </c>
      <c r="F88" s="20" t="s">
        <v>42</v>
      </c>
      <c r="G88" s="70">
        <f t="shared" si="2"/>
        <v>2010</v>
      </c>
      <c r="H88" s="68">
        <v>2.4E-2</v>
      </c>
      <c r="I88" s="90">
        <f t="shared" si="3"/>
        <v>48.24</v>
      </c>
    </row>
    <row r="89" spans="1:9" x14ac:dyDescent="0.25">
      <c r="A89" s="11" t="s">
        <v>97</v>
      </c>
      <c r="B89" s="34" t="s">
        <v>176</v>
      </c>
      <c r="C89" s="15">
        <v>884</v>
      </c>
      <c r="D89" s="59">
        <v>4</v>
      </c>
      <c r="E89" s="21">
        <v>10</v>
      </c>
      <c r="F89" s="20" t="s">
        <v>42</v>
      </c>
      <c r="G89" s="70">
        <f t="shared" si="2"/>
        <v>8840</v>
      </c>
      <c r="H89" s="68">
        <v>2.4E-2</v>
      </c>
      <c r="I89" s="90">
        <f t="shared" si="3"/>
        <v>212.16</v>
      </c>
    </row>
    <row r="90" spans="1:9" ht="90" x14ac:dyDescent="0.25">
      <c r="A90" s="14" t="s">
        <v>98</v>
      </c>
      <c r="B90" s="32" t="s">
        <v>177</v>
      </c>
      <c r="C90" s="15">
        <v>3104</v>
      </c>
      <c r="D90" s="18">
        <v>4</v>
      </c>
      <c r="E90" s="20">
        <v>10</v>
      </c>
      <c r="F90" s="20" t="s">
        <v>42</v>
      </c>
      <c r="G90" s="70">
        <f t="shared" si="2"/>
        <v>31040</v>
      </c>
      <c r="H90" s="68">
        <v>2.4E-2</v>
      </c>
      <c r="I90" s="90">
        <f t="shared" si="3"/>
        <v>744.96</v>
      </c>
    </row>
    <row r="91" spans="1:9" x14ac:dyDescent="0.25">
      <c r="A91" s="11" t="s">
        <v>99</v>
      </c>
      <c r="B91" s="34" t="s">
        <v>178</v>
      </c>
      <c r="C91" s="15">
        <v>528</v>
      </c>
      <c r="D91" s="59">
        <v>3</v>
      </c>
      <c r="E91" s="21">
        <v>10</v>
      </c>
      <c r="F91" s="20" t="s">
        <v>42</v>
      </c>
      <c r="G91" s="70">
        <f t="shared" si="2"/>
        <v>5280</v>
      </c>
      <c r="H91" s="68">
        <v>2.4E-2</v>
      </c>
      <c r="I91" s="90">
        <f t="shared" si="3"/>
        <v>126.72</v>
      </c>
    </row>
    <row r="92" spans="1:9" ht="30" x14ac:dyDescent="0.25">
      <c r="A92" s="11" t="s">
        <v>100</v>
      </c>
      <c r="B92" s="34" t="s">
        <v>179</v>
      </c>
      <c r="C92" s="15">
        <v>1144</v>
      </c>
      <c r="D92" s="59">
        <v>4</v>
      </c>
      <c r="E92" s="20">
        <v>21</v>
      </c>
      <c r="F92" s="20" t="s">
        <v>45</v>
      </c>
      <c r="G92" s="70">
        <f t="shared" si="2"/>
        <v>24024</v>
      </c>
      <c r="H92" s="68">
        <v>2.4E-2</v>
      </c>
      <c r="I92" s="90">
        <f t="shared" si="3"/>
        <v>576.57600000000002</v>
      </c>
    </row>
    <row r="93" spans="1:9" ht="60" x14ac:dyDescent="0.25">
      <c r="A93" s="14" t="s">
        <v>101</v>
      </c>
      <c r="B93" s="32" t="s">
        <v>475</v>
      </c>
      <c r="C93" s="15">
        <v>6476</v>
      </c>
      <c r="D93" s="18">
        <v>4</v>
      </c>
      <c r="E93" s="20">
        <v>21</v>
      </c>
      <c r="F93" s="20" t="s">
        <v>45</v>
      </c>
      <c r="G93" s="70">
        <f t="shared" si="2"/>
        <v>135996</v>
      </c>
      <c r="H93" s="68">
        <v>2.4E-2</v>
      </c>
      <c r="I93" s="90">
        <f t="shared" si="3"/>
        <v>3263.904</v>
      </c>
    </row>
    <row r="94" spans="1:9" ht="15.75" thickBot="1" x14ac:dyDescent="0.3">
      <c r="A94" s="25"/>
      <c r="B94" s="35"/>
      <c r="C94" s="26"/>
      <c r="D94" s="27"/>
      <c r="E94" s="27"/>
      <c r="F94" s="27"/>
      <c r="G94" s="47"/>
      <c r="H94" s="86"/>
      <c r="I94" s="93"/>
    </row>
    <row r="95" spans="1:9" ht="16.5" thickBot="1" x14ac:dyDescent="0.3">
      <c r="A95" s="28" t="s">
        <v>102</v>
      </c>
      <c r="B95" s="36"/>
      <c r="C95" s="23"/>
      <c r="D95" s="29"/>
      <c r="E95" s="29"/>
      <c r="F95" s="29"/>
      <c r="G95" s="82"/>
      <c r="H95" s="87"/>
      <c r="I95" s="88"/>
    </row>
    <row r="96" spans="1:9" ht="90" x14ac:dyDescent="0.25">
      <c r="A96" s="13" t="s">
        <v>103</v>
      </c>
      <c r="B96" s="33" t="s">
        <v>180</v>
      </c>
      <c r="C96" s="16">
        <v>1362</v>
      </c>
      <c r="D96" s="19">
        <v>2</v>
      </c>
      <c r="E96" s="21">
        <v>10</v>
      </c>
      <c r="F96" s="21" t="s">
        <v>42</v>
      </c>
      <c r="G96" s="78">
        <f t="shared" si="2"/>
        <v>13620</v>
      </c>
      <c r="H96" s="85">
        <v>2.4E-2</v>
      </c>
      <c r="I96" s="92">
        <f t="shared" si="3"/>
        <v>326.88</v>
      </c>
    </row>
    <row r="97" spans="1:9" x14ac:dyDescent="0.25">
      <c r="A97" s="11" t="s">
        <v>104</v>
      </c>
      <c r="B97" s="34" t="s">
        <v>181</v>
      </c>
      <c r="C97" s="15">
        <v>428</v>
      </c>
      <c r="D97" s="59">
        <v>2</v>
      </c>
      <c r="E97" s="20">
        <v>10</v>
      </c>
      <c r="F97" s="20" t="s">
        <v>42</v>
      </c>
      <c r="G97" s="70">
        <f t="shared" si="2"/>
        <v>4280</v>
      </c>
      <c r="H97" s="68">
        <v>2.4E-2</v>
      </c>
      <c r="I97" s="90">
        <f t="shared" si="3"/>
        <v>102.72</v>
      </c>
    </row>
    <row r="98" spans="1:9" x14ac:dyDescent="0.25">
      <c r="A98" s="11" t="s">
        <v>105</v>
      </c>
      <c r="B98" s="34" t="s">
        <v>182</v>
      </c>
      <c r="C98" s="15">
        <v>420</v>
      </c>
      <c r="D98" s="59">
        <v>3</v>
      </c>
      <c r="E98" s="20">
        <v>10</v>
      </c>
      <c r="F98" s="20" t="s">
        <v>42</v>
      </c>
      <c r="G98" s="70">
        <f t="shared" si="2"/>
        <v>4200</v>
      </c>
      <c r="H98" s="68">
        <v>2.4E-2</v>
      </c>
      <c r="I98" s="90">
        <f t="shared" si="3"/>
        <v>100.8</v>
      </c>
    </row>
    <row r="99" spans="1:9" ht="30" x14ac:dyDescent="0.25">
      <c r="A99" s="11" t="s">
        <v>106</v>
      </c>
      <c r="B99" s="34" t="s">
        <v>183</v>
      </c>
      <c r="C99" s="15">
        <v>1533</v>
      </c>
      <c r="D99" s="59">
        <v>3</v>
      </c>
      <c r="E99" s="20">
        <v>10</v>
      </c>
      <c r="F99" s="20" t="s">
        <v>42</v>
      </c>
      <c r="G99" s="70">
        <f t="shared" si="2"/>
        <v>15330</v>
      </c>
      <c r="H99" s="68">
        <v>2.4E-2</v>
      </c>
      <c r="I99" s="90">
        <f t="shared" si="3"/>
        <v>367.92</v>
      </c>
    </row>
    <row r="100" spans="1:9" x14ac:dyDescent="0.25">
      <c r="A100" s="11" t="s">
        <v>107</v>
      </c>
      <c r="B100" s="34" t="s">
        <v>184</v>
      </c>
      <c r="C100" s="59">
        <v>338</v>
      </c>
      <c r="D100" s="59">
        <v>2</v>
      </c>
      <c r="E100" s="20">
        <v>10</v>
      </c>
      <c r="F100" s="20" t="s">
        <v>42</v>
      </c>
      <c r="G100" s="70">
        <f t="shared" si="2"/>
        <v>3380</v>
      </c>
      <c r="H100" s="68">
        <v>2.4E-2</v>
      </c>
      <c r="I100" s="90">
        <f t="shared" si="3"/>
        <v>81.12</v>
      </c>
    </row>
    <row r="101" spans="1:9" ht="15.75" thickBot="1" x14ac:dyDescent="0.3">
      <c r="A101" s="37"/>
      <c r="B101" s="35"/>
      <c r="C101" s="27"/>
      <c r="D101" s="27"/>
      <c r="E101" s="27"/>
      <c r="F101" s="27"/>
      <c r="G101" s="27"/>
      <c r="H101" s="27"/>
      <c r="I101" s="94"/>
    </row>
    <row r="102" spans="1:9" ht="15.75" thickBot="1" x14ac:dyDescent="0.3">
      <c r="A102" s="43" t="s">
        <v>186</v>
      </c>
      <c r="B102" s="44"/>
      <c r="C102" s="44"/>
      <c r="D102" s="44"/>
      <c r="E102" s="175">
        <f>SUM(G66:G101)</f>
        <v>652940</v>
      </c>
      <c r="F102" s="175">
        <f>SUM(G7:G63)</f>
        <v>1188630</v>
      </c>
      <c r="G102" s="177">
        <f>F102+E102</f>
        <v>1841570</v>
      </c>
      <c r="H102" s="44"/>
      <c r="I102" s="45">
        <f>SUM(I7:I101)</f>
        <v>44197.68</v>
      </c>
    </row>
    <row r="104" spans="1:9" ht="15.75" thickBot="1" x14ac:dyDescent="0.3"/>
    <row r="105" spans="1:9" ht="15.75" thickBot="1" x14ac:dyDescent="0.3">
      <c r="A105" s="373" t="s">
        <v>190</v>
      </c>
      <c r="B105" s="374"/>
      <c r="C105" s="374"/>
      <c r="D105" s="374"/>
      <c r="E105" s="374"/>
      <c r="F105" s="374"/>
      <c r="G105" s="374"/>
      <c r="H105" s="374"/>
      <c r="I105" s="375"/>
    </row>
    <row r="106" spans="1:9" ht="15.75" thickBot="1" x14ac:dyDescent="0.3">
      <c r="A106" s="63" t="s">
        <v>267</v>
      </c>
      <c r="B106" s="22" t="s">
        <v>30</v>
      </c>
      <c r="C106" s="63" t="s">
        <v>471</v>
      </c>
      <c r="D106" s="66" t="s">
        <v>32</v>
      </c>
      <c r="E106" s="24" t="s">
        <v>33</v>
      </c>
      <c r="F106" s="24" t="s">
        <v>34</v>
      </c>
      <c r="G106" s="66" t="s">
        <v>35</v>
      </c>
      <c r="H106" s="66" t="s">
        <v>36</v>
      </c>
      <c r="I106" s="66" t="s">
        <v>37</v>
      </c>
    </row>
    <row r="107" spans="1:9" ht="15.75" thickBot="1" x14ac:dyDescent="0.3">
      <c r="A107" s="73" t="s">
        <v>38</v>
      </c>
      <c r="B107" s="29"/>
      <c r="C107" s="29"/>
      <c r="D107" s="29"/>
      <c r="E107" s="29"/>
      <c r="F107" s="29"/>
      <c r="G107" s="29"/>
      <c r="H107" s="29"/>
      <c r="I107" s="30"/>
    </row>
    <row r="108" spans="1:9" x14ac:dyDescent="0.25">
      <c r="A108" s="13" t="s">
        <v>191</v>
      </c>
      <c r="B108" s="33" t="s">
        <v>212</v>
      </c>
      <c r="C108" s="19">
        <v>871.5</v>
      </c>
      <c r="D108" s="19">
        <v>1.5</v>
      </c>
      <c r="E108" s="95">
        <v>44</v>
      </c>
      <c r="F108" s="21" t="s">
        <v>39</v>
      </c>
      <c r="G108" s="78">
        <f>E108*C108</f>
        <v>38346</v>
      </c>
      <c r="H108" s="85">
        <v>3.7999999999999999E-2</v>
      </c>
      <c r="I108" s="92">
        <f>H108*G108</f>
        <v>1457.1479999999999</v>
      </c>
    </row>
    <row r="109" spans="1:9" x14ac:dyDescent="0.25">
      <c r="A109" s="11" t="s">
        <v>192</v>
      </c>
      <c r="B109" s="34" t="s">
        <v>153</v>
      </c>
      <c r="C109" s="59">
        <v>940.5</v>
      </c>
      <c r="D109" s="59">
        <v>1.5</v>
      </c>
      <c r="E109" s="69">
        <v>44</v>
      </c>
      <c r="F109" s="20" t="s">
        <v>39</v>
      </c>
      <c r="G109" s="70">
        <f>E109*C109</f>
        <v>41382</v>
      </c>
      <c r="H109" s="68">
        <v>3.7999999999999999E-2</v>
      </c>
      <c r="I109" s="90">
        <f>H109*G109</f>
        <v>1572.5159999999998</v>
      </c>
    </row>
    <row r="110" spans="1:9" x14ac:dyDescent="0.25">
      <c r="A110" s="11" t="s">
        <v>193</v>
      </c>
      <c r="B110" s="34" t="s">
        <v>153</v>
      </c>
      <c r="C110" s="59">
        <v>1040.4000000000001</v>
      </c>
      <c r="D110" s="59">
        <v>1.8</v>
      </c>
      <c r="E110" s="95">
        <v>44</v>
      </c>
      <c r="F110" s="20" t="s">
        <v>39</v>
      </c>
      <c r="G110" s="70">
        <f t="shared" ref="G110:G173" si="4">E110*C110</f>
        <v>45777.600000000006</v>
      </c>
      <c r="H110" s="68">
        <v>3.7999999999999999E-2</v>
      </c>
      <c r="I110" s="90">
        <f t="shared" ref="I110:I173" si="5">H110*G110</f>
        <v>1739.5488000000003</v>
      </c>
    </row>
    <row r="111" spans="1:9" x14ac:dyDescent="0.25">
      <c r="A111" s="14" t="s">
        <v>194</v>
      </c>
      <c r="B111" s="32" t="s">
        <v>110</v>
      </c>
      <c r="C111" s="59">
        <v>984</v>
      </c>
      <c r="D111" s="18">
        <v>2</v>
      </c>
      <c r="E111" s="69">
        <v>44</v>
      </c>
      <c r="F111" s="20" t="s">
        <v>39</v>
      </c>
      <c r="G111" s="70">
        <f t="shared" si="4"/>
        <v>43296</v>
      </c>
      <c r="H111" s="68">
        <v>3.7999999999999999E-2</v>
      </c>
      <c r="I111" s="90">
        <f t="shared" si="5"/>
        <v>1645.248</v>
      </c>
    </row>
    <row r="112" spans="1:9" x14ac:dyDescent="0.25">
      <c r="A112" s="11" t="s">
        <v>195</v>
      </c>
      <c r="B112" s="34" t="s">
        <v>110</v>
      </c>
      <c r="C112" s="59">
        <v>619.5</v>
      </c>
      <c r="D112" s="59">
        <v>1.5</v>
      </c>
      <c r="E112" s="95">
        <v>44</v>
      </c>
      <c r="F112" s="20" t="s">
        <v>39</v>
      </c>
      <c r="G112" s="70">
        <f t="shared" si="4"/>
        <v>27258</v>
      </c>
      <c r="H112" s="68">
        <v>3.7999999999999999E-2</v>
      </c>
      <c r="I112" s="90">
        <f t="shared" si="5"/>
        <v>1035.8040000000001</v>
      </c>
    </row>
    <row r="113" spans="1:9" x14ac:dyDescent="0.25">
      <c r="A113" s="11" t="s">
        <v>196</v>
      </c>
      <c r="B113" s="34" t="s">
        <v>109</v>
      </c>
      <c r="C113" s="59">
        <v>1405.5</v>
      </c>
      <c r="D113" s="59">
        <v>1.5</v>
      </c>
      <c r="E113" s="69">
        <v>10</v>
      </c>
      <c r="F113" s="20" t="s">
        <v>42</v>
      </c>
      <c r="G113" s="70">
        <f t="shared" si="4"/>
        <v>14055</v>
      </c>
      <c r="H113" s="68">
        <v>3.7999999999999999E-2</v>
      </c>
      <c r="I113" s="90">
        <f t="shared" si="5"/>
        <v>534.09</v>
      </c>
    </row>
    <row r="114" spans="1:9" x14ac:dyDescent="0.25">
      <c r="A114" s="11" t="s">
        <v>197</v>
      </c>
      <c r="B114" s="34" t="s">
        <v>213</v>
      </c>
      <c r="C114" s="59">
        <v>231</v>
      </c>
      <c r="D114" s="59">
        <v>1</v>
      </c>
      <c r="E114" s="69">
        <v>10</v>
      </c>
      <c r="F114" s="20" t="s">
        <v>42</v>
      </c>
      <c r="G114" s="70">
        <f t="shared" si="4"/>
        <v>2310</v>
      </c>
      <c r="H114" s="68">
        <v>3.7999999999999999E-2</v>
      </c>
      <c r="I114" s="90">
        <f t="shared" si="5"/>
        <v>87.78</v>
      </c>
    </row>
    <row r="115" spans="1:9" x14ac:dyDescent="0.25">
      <c r="A115" s="11" t="s">
        <v>198</v>
      </c>
      <c r="B115" s="34" t="s">
        <v>113</v>
      </c>
      <c r="C115" s="59">
        <v>808</v>
      </c>
      <c r="D115" s="59">
        <v>2</v>
      </c>
      <c r="E115" s="20">
        <v>21</v>
      </c>
      <c r="F115" s="20" t="s">
        <v>45</v>
      </c>
      <c r="G115" s="70">
        <f t="shared" si="4"/>
        <v>16968</v>
      </c>
      <c r="H115" s="68">
        <v>3.7999999999999999E-2</v>
      </c>
      <c r="I115" s="90">
        <f t="shared" si="5"/>
        <v>644.78399999999999</v>
      </c>
    </row>
    <row r="116" spans="1:9" ht="75" x14ac:dyDescent="0.25">
      <c r="A116" s="239" t="s">
        <v>44</v>
      </c>
      <c r="B116" s="32" t="s">
        <v>114</v>
      </c>
      <c r="C116" s="59">
        <v>329</v>
      </c>
      <c r="D116" s="18">
        <v>1</v>
      </c>
      <c r="E116" s="69">
        <v>10</v>
      </c>
      <c r="F116" s="20" t="s">
        <v>42</v>
      </c>
      <c r="G116" s="70">
        <f t="shared" si="4"/>
        <v>3290</v>
      </c>
      <c r="H116" s="68">
        <v>3.7999999999999999E-2</v>
      </c>
      <c r="I116" s="90">
        <f t="shared" si="5"/>
        <v>125.02</v>
      </c>
    </row>
    <row r="117" spans="1:9" x14ac:dyDescent="0.25">
      <c r="A117" s="11" t="s">
        <v>199</v>
      </c>
      <c r="B117" s="34" t="s">
        <v>115</v>
      </c>
      <c r="C117" s="59">
        <v>62</v>
      </c>
      <c r="D117" s="59">
        <v>1</v>
      </c>
      <c r="E117" s="69">
        <v>44</v>
      </c>
      <c r="F117" s="20" t="s">
        <v>39</v>
      </c>
      <c r="G117" s="70">
        <f t="shared" si="4"/>
        <v>2728</v>
      </c>
      <c r="H117" s="68">
        <v>3.7999999999999999E-2</v>
      </c>
      <c r="I117" s="90">
        <f t="shared" si="5"/>
        <v>103.664</v>
      </c>
    </row>
    <row r="118" spans="1:9" x14ac:dyDescent="0.25">
      <c r="A118" s="11" t="s">
        <v>200</v>
      </c>
      <c r="B118" s="34" t="s">
        <v>109</v>
      </c>
      <c r="C118" s="59">
        <v>169.5</v>
      </c>
      <c r="D118" s="59">
        <v>1.5</v>
      </c>
      <c r="E118" s="69">
        <v>44</v>
      </c>
      <c r="F118" s="20" t="s">
        <v>39</v>
      </c>
      <c r="G118" s="70">
        <f t="shared" si="4"/>
        <v>7458</v>
      </c>
      <c r="H118" s="68">
        <v>3.7999999999999999E-2</v>
      </c>
      <c r="I118" s="90">
        <f t="shared" si="5"/>
        <v>283.404</v>
      </c>
    </row>
    <row r="119" spans="1:9" x14ac:dyDescent="0.25">
      <c r="A119" s="11" t="s">
        <v>201</v>
      </c>
      <c r="B119" s="34" t="s">
        <v>130</v>
      </c>
      <c r="C119" s="59">
        <v>75</v>
      </c>
      <c r="D119" s="59">
        <v>1</v>
      </c>
      <c r="E119" s="69">
        <v>44</v>
      </c>
      <c r="F119" s="20" t="s">
        <v>39</v>
      </c>
      <c r="G119" s="70">
        <f t="shared" si="4"/>
        <v>3300</v>
      </c>
      <c r="H119" s="68">
        <v>3.7999999999999999E-2</v>
      </c>
      <c r="I119" s="90">
        <f t="shared" si="5"/>
        <v>125.39999999999999</v>
      </c>
    </row>
    <row r="120" spans="1:9" x14ac:dyDescent="0.25">
      <c r="A120" s="11" t="s">
        <v>597</v>
      </c>
      <c r="B120" s="34" t="s">
        <v>251</v>
      </c>
      <c r="C120" s="59">
        <v>655</v>
      </c>
      <c r="D120" s="59">
        <v>1</v>
      </c>
      <c r="E120" s="69">
        <v>44</v>
      </c>
      <c r="F120" s="20" t="s">
        <v>39</v>
      </c>
      <c r="G120" s="70">
        <f t="shared" si="4"/>
        <v>28820</v>
      </c>
      <c r="H120" s="68">
        <v>3.7999999999999999E-2</v>
      </c>
      <c r="I120" s="90">
        <f t="shared" si="5"/>
        <v>1095.1600000000001</v>
      </c>
    </row>
    <row r="121" spans="1:9" ht="45" x14ac:dyDescent="0.25">
      <c r="A121" s="11" t="s">
        <v>73</v>
      </c>
      <c r="B121" s="34" t="s">
        <v>214</v>
      </c>
      <c r="C121" s="59">
        <v>250</v>
      </c>
      <c r="D121" s="59">
        <v>1</v>
      </c>
      <c r="E121" s="69">
        <v>10</v>
      </c>
      <c r="F121" s="20" t="s">
        <v>42</v>
      </c>
      <c r="G121" s="70">
        <f t="shared" si="4"/>
        <v>2500</v>
      </c>
      <c r="H121" s="68">
        <v>3.7999999999999999E-2</v>
      </c>
      <c r="I121" s="90">
        <f t="shared" si="5"/>
        <v>95</v>
      </c>
    </row>
    <row r="122" spans="1:9" x14ac:dyDescent="0.25">
      <c r="A122" s="11" t="s">
        <v>48</v>
      </c>
      <c r="B122" s="34" t="s">
        <v>215</v>
      </c>
      <c r="C122" s="59">
        <v>27</v>
      </c>
      <c r="D122" s="59">
        <v>1</v>
      </c>
      <c r="E122" s="69">
        <v>10</v>
      </c>
      <c r="F122" s="20" t="s">
        <v>42</v>
      </c>
      <c r="G122" s="70">
        <f t="shared" si="4"/>
        <v>270</v>
      </c>
      <c r="H122" s="68">
        <v>3.7999999999999999E-2</v>
      </c>
      <c r="I122" s="90">
        <f t="shared" si="5"/>
        <v>10.26</v>
      </c>
    </row>
    <row r="123" spans="1:9" x14ac:dyDescent="0.25">
      <c r="A123" s="11" t="s">
        <v>49</v>
      </c>
      <c r="B123" s="34" t="s">
        <v>119</v>
      </c>
      <c r="C123" s="59">
        <v>210</v>
      </c>
      <c r="D123" s="59">
        <v>1.5</v>
      </c>
      <c r="E123" s="69">
        <v>10</v>
      </c>
      <c r="F123" s="20" t="s">
        <v>42</v>
      </c>
      <c r="G123" s="70">
        <f t="shared" si="4"/>
        <v>2100</v>
      </c>
      <c r="H123" s="68">
        <v>3.7999999999999999E-2</v>
      </c>
      <c r="I123" s="90">
        <f t="shared" si="5"/>
        <v>79.8</v>
      </c>
    </row>
    <row r="124" spans="1:9" x14ac:dyDescent="0.25">
      <c r="A124" s="11" t="s">
        <v>50</v>
      </c>
      <c r="B124" s="34" t="s">
        <v>120</v>
      </c>
      <c r="C124" s="59">
        <v>367.2</v>
      </c>
      <c r="D124" s="59">
        <v>1.2</v>
      </c>
      <c r="E124" s="69">
        <v>10</v>
      </c>
      <c r="F124" s="20" t="s">
        <v>42</v>
      </c>
      <c r="G124" s="70">
        <f t="shared" si="4"/>
        <v>3672</v>
      </c>
      <c r="H124" s="68">
        <v>3.7999999999999999E-2</v>
      </c>
      <c r="I124" s="90">
        <f t="shared" si="5"/>
        <v>139.536</v>
      </c>
    </row>
    <row r="125" spans="1:9" x14ac:dyDescent="0.25">
      <c r="A125" s="11" t="s">
        <v>51</v>
      </c>
      <c r="B125" s="34" t="s">
        <v>121</v>
      </c>
      <c r="C125" s="59">
        <v>115</v>
      </c>
      <c r="D125" s="59">
        <v>1</v>
      </c>
      <c r="E125" s="69">
        <v>10</v>
      </c>
      <c r="F125" s="20" t="s">
        <v>42</v>
      </c>
      <c r="G125" s="70">
        <f t="shared" si="4"/>
        <v>1150</v>
      </c>
      <c r="H125" s="68">
        <v>3.7999999999999999E-2</v>
      </c>
      <c r="I125" s="90">
        <f t="shared" si="5"/>
        <v>43.699999999999996</v>
      </c>
    </row>
    <row r="126" spans="1:9" x14ac:dyDescent="0.25">
      <c r="A126" s="11" t="s">
        <v>202</v>
      </c>
      <c r="B126" s="34" t="s">
        <v>122</v>
      </c>
      <c r="C126" s="59">
        <v>50</v>
      </c>
      <c r="D126" s="59">
        <v>1</v>
      </c>
      <c r="E126" s="20">
        <v>21</v>
      </c>
      <c r="F126" s="20" t="s">
        <v>45</v>
      </c>
      <c r="G126" s="70">
        <f t="shared" si="4"/>
        <v>1050</v>
      </c>
      <c r="H126" s="68">
        <v>3.7999999999999999E-2</v>
      </c>
      <c r="I126" s="90">
        <f t="shared" si="5"/>
        <v>39.9</v>
      </c>
    </row>
    <row r="127" spans="1:9" x14ac:dyDescent="0.25">
      <c r="A127" s="11" t="s">
        <v>55</v>
      </c>
      <c r="B127" s="34" t="s">
        <v>216</v>
      </c>
      <c r="C127" s="59">
        <v>151</v>
      </c>
      <c r="D127" s="59">
        <v>1</v>
      </c>
      <c r="E127" s="69">
        <v>10</v>
      </c>
      <c r="F127" s="20" t="s">
        <v>42</v>
      </c>
      <c r="G127" s="70">
        <f t="shared" si="4"/>
        <v>1510</v>
      </c>
      <c r="H127" s="68">
        <v>3.7999999999999999E-2</v>
      </c>
      <c r="I127" s="90">
        <f t="shared" si="5"/>
        <v>57.379999999999995</v>
      </c>
    </row>
    <row r="128" spans="1:9" x14ac:dyDescent="0.25">
      <c r="A128" s="14" t="s">
        <v>203</v>
      </c>
      <c r="B128" s="32" t="s">
        <v>109</v>
      </c>
      <c r="C128" s="59">
        <v>645</v>
      </c>
      <c r="D128" s="18">
        <v>1.5</v>
      </c>
      <c r="E128" s="69">
        <v>44</v>
      </c>
      <c r="F128" s="20" t="s">
        <v>39</v>
      </c>
      <c r="G128" s="70">
        <f t="shared" si="4"/>
        <v>28380</v>
      </c>
      <c r="H128" s="68">
        <v>3.7999999999999999E-2</v>
      </c>
      <c r="I128" s="90">
        <f t="shared" si="5"/>
        <v>1078.44</v>
      </c>
    </row>
    <row r="129" spans="1:9" ht="30" x14ac:dyDescent="0.25">
      <c r="A129" s="14" t="s">
        <v>583</v>
      </c>
      <c r="B129" s="32" t="s">
        <v>598</v>
      </c>
      <c r="C129" s="59">
        <v>126</v>
      </c>
      <c r="D129" s="18">
        <v>1</v>
      </c>
      <c r="E129" s="69">
        <v>10</v>
      </c>
      <c r="F129" s="20" t="s">
        <v>42</v>
      </c>
      <c r="G129" s="70">
        <f t="shared" si="4"/>
        <v>1260</v>
      </c>
      <c r="H129" s="68">
        <v>3.7999999999999999E-2</v>
      </c>
      <c r="I129" s="90">
        <f t="shared" si="5"/>
        <v>47.879999999999995</v>
      </c>
    </row>
    <row r="130" spans="1:9" x14ac:dyDescent="0.25">
      <c r="A130" s="11" t="s">
        <v>56</v>
      </c>
      <c r="B130" s="34" t="s">
        <v>126</v>
      </c>
      <c r="C130" s="59">
        <v>571.5</v>
      </c>
      <c r="D130" s="59">
        <v>1.5</v>
      </c>
      <c r="E130" s="20">
        <v>21</v>
      </c>
      <c r="F130" s="20" t="s">
        <v>45</v>
      </c>
      <c r="G130" s="70">
        <f t="shared" si="4"/>
        <v>12001.5</v>
      </c>
      <c r="H130" s="68">
        <v>3.7999999999999999E-2</v>
      </c>
      <c r="I130" s="90">
        <f t="shared" si="5"/>
        <v>456.05700000000002</v>
      </c>
    </row>
    <row r="131" spans="1:9" ht="45" x14ac:dyDescent="0.25">
      <c r="A131" s="11" t="s">
        <v>599</v>
      </c>
      <c r="B131" s="34" t="s">
        <v>600</v>
      </c>
      <c r="C131" s="59">
        <v>92</v>
      </c>
      <c r="D131" s="59">
        <v>1</v>
      </c>
      <c r="E131" s="69">
        <v>10</v>
      </c>
      <c r="F131" s="20" t="s">
        <v>42</v>
      </c>
      <c r="G131" s="70">
        <f t="shared" si="4"/>
        <v>920</v>
      </c>
      <c r="H131" s="68">
        <v>3.7999999999999999E-2</v>
      </c>
      <c r="I131" s="90">
        <f t="shared" si="5"/>
        <v>34.96</v>
      </c>
    </row>
    <row r="132" spans="1:9" x14ac:dyDescent="0.25">
      <c r="A132" s="11" t="s">
        <v>57</v>
      </c>
      <c r="B132" s="34" t="s">
        <v>127</v>
      </c>
      <c r="C132" s="59">
        <v>153.6</v>
      </c>
      <c r="D132" s="59">
        <v>1.2</v>
      </c>
      <c r="E132" s="69">
        <v>10</v>
      </c>
      <c r="F132" s="20" t="s">
        <v>42</v>
      </c>
      <c r="G132" s="70">
        <f t="shared" si="4"/>
        <v>1536</v>
      </c>
      <c r="H132" s="68">
        <v>3.7999999999999999E-2</v>
      </c>
      <c r="I132" s="90">
        <f t="shared" si="5"/>
        <v>58.367999999999995</v>
      </c>
    </row>
    <row r="133" spans="1:9" x14ac:dyDescent="0.25">
      <c r="A133" s="11" t="s">
        <v>58</v>
      </c>
      <c r="B133" s="34" t="s">
        <v>217</v>
      </c>
      <c r="C133" s="59">
        <v>1600.5</v>
      </c>
      <c r="D133" s="59">
        <v>1.5</v>
      </c>
      <c r="E133" s="69">
        <v>44</v>
      </c>
      <c r="F133" s="20" t="s">
        <v>39</v>
      </c>
      <c r="G133" s="70">
        <f t="shared" si="4"/>
        <v>70422</v>
      </c>
      <c r="H133" s="68">
        <v>3.7999999999999999E-2</v>
      </c>
      <c r="I133" s="90">
        <f t="shared" si="5"/>
        <v>2676.0360000000001</v>
      </c>
    </row>
    <row r="134" spans="1:9" x14ac:dyDescent="0.25">
      <c r="A134" s="11" t="s">
        <v>58</v>
      </c>
      <c r="B134" s="34" t="s">
        <v>218</v>
      </c>
      <c r="C134" s="59">
        <v>50</v>
      </c>
      <c r="D134" s="59">
        <v>1</v>
      </c>
      <c r="E134" s="69">
        <v>10</v>
      </c>
      <c r="F134" s="20" t="s">
        <v>42</v>
      </c>
      <c r="G134" s="70">
        <f t="shared" si="4"/>
        <v>500</v>
      </c>
      <c r="H134" s="68">
        <v>3.7999999999999999E-2</v>
      </c>
      <c r="I134" s="90">
        <f t="shared" si="5"/>
        <v>19</v>
      </c>
    </row>
    <row r="135" spans="1:9" x14ac:dyDescent="0.25">
      <c r="A135" s="11" t="s">
        <v>62</v>
      </c>
      <c r="B135" s="34" t="s">
        <v>133</v>
      </c>
      <c r="C135" s="59">
        <v>982.5</v>
      </c>
      <c r="D135" s="59">
        <v>1.5</v>
      </c>
      <c r="E135" s="20">
        <v>21</v>
      </c>
      <c r="F135" s="20" t="s">
        <v>45</v>
      </c>
      <c r="G135" s="70">
        <f t="shared" si="4"/>
        <v>20632.5</v>
      </c>
      <c r="H135" s="68">
        <v>3.7999999999999999E-2</v>
      </c>
      <c r="I135" s="90">
        <f t="shared" si="5"/>
        <v>784.03499999999997</v>
      </c>
    </row>
    <row r="136" spans="1:9" ht="45" x14ac:dyDescent="0.25">
      <c r="A136" s="14" t="s">
        <v>62</v>
      </c>
      <c r="B136" s="32" t="s">
        <v>219</v>
      </c>
      <c r="C136" s="59">
        <v>226</v>
      </c>
      <c r="D136" s="18">
        <v>1</v>
      </c>
      <c r="E136" s="69">
        <v>10</v>
      </c>
      <c r="F136" s="20" t="s">
        <v>42</v>
      </c>
      <c r="G136" s="70">
        <f t="shared" si="4"/>
        <v>2260</v>
      </c>
      <c r="H136" s="68">
        <v>3.7999999999999999E-2</v>
      </c>
      <c r="I136" s="90">
        <f t="shared" si="5"/>
        <v>85.88</v>
      </c>
    </row>
    <row r="137" spans="1:9" ht="30" x14ac:dyDescent="0.25">
      <c r="A137" s="11" t="s">
        <v>63</v>
      </c>
      <c r="B137" s="34" t="s">
        <v>220</v>
      </c>
      <c r="C137" s="59">
        <v>823.19999999999993</v>
      </c>
      <c r="D137" s="59">
        <v>1.2</v>
      </c>
      <c r="E137" s="69">
        <v>10</v>
      </c>
      <c r="F137" s="20" t="s">
        <v>42</v>
      </c>
      <c r="G137" s="70">
        <f t="shared" si="4"/>
        <v>8232</v>
      </c>
      <c r="H137" s="68">
        <v>3.7999999999999999E-2</v>
      </c>
      <c r="I137" s="90">
        <f t="shared" si="5"/>
        <v>312.81599999999997</v>
      </c>
    </row>
    <row r="138" spans="1:9" x14ac:dyDescent="0.25">
      <c r="A138" s="11" t="s">
        <v>64</v>
      </c>
      <c r="B138" s="34" t="s">
        <v>221</v>
      </c>
      <c r="C138" s="59">
        <v>183</v>
      </c>
      <c r="D138" s="59">
        <v>1</v>
      </c>
      <c r="E138" s="69">
        <v>10</v>
      </c>
      <c r="F138" s="20" t="s">
        <v>42</v>
      </c>
      <c r="G138" s="70">
        <f t="shared" si="4"/>
        <v>1830</v>
      </c>
      <c r="H138" s="68">
        <v>3.7999999999999999E-2</v>
      </c>
      <c r="I138" s="90">
        <f t="shared" si="5"/>
        <v>69.539999999999992</v>
      </c>
    </row>
    <row r="139" spans="1:9" x14ac:dyDescent="0.25">
      <c r="A139" s="11" t="s">
        <v>65</v>
      </c>
      <c r="B139" s="34" t="s">
        <v>222</v>
      </c>
      <c r="C139" s="59">
        <v>75</v>
      </c>
      <c r="D139" s="59">
        <v>1</v>
      </c>
      <c r="E139" s="69">
        <v>10</v>
      </c>
      <c r="F139" s="20" t="s">
        <v>42</v>
      </c>
      <c r="G139" s="70">
        <f t="shared" si="4"/>
        <v>750</v>
      </c>
      <c r="H139" s="68">
        <v>3.7999999999999999E-2</v>
      </c>
      <c r="I139" s="90">
        <f t="shared" si="5"/>
        <v>28.5</v>
      </c>
    </row>
    <row r="140" spans="1:9" x14ac:dyDescent="0.25">
      <c r="A140" s="11" t="s">
        <v>65</v>
      </c>
      <c r="B140" s="34" t="s">
        <v>222</v>
      </c>
      <c r="C140" s="59">
        <v>139.5</v>
      </c>
      <c r="D140" s="59">
        <v>1.5</v>
      </c>
      <c r="E140" s="69">
        <v>44</v>
      </c>
      <c r="F140" s="20" t="s">
        <v>39</v>
      </c>
      <c r="G140" s="70">
        <f t="shared" si="4"/>
        <v>6138</v>
      </c>
      <c r="H140" s="68">
        <v>3.7999999999999999E-2</v>
      </c>
      <c r="I140" s="90">
        <f t="shared" si="5"/>
        <v>233.244</v>
      </c>
    </row>
    <row r="141" spans="1:9" x14ac:dyDescent="0.25">
      <c r="A141" s="11" t="s">
        <v>66</v>
      </c>
      <c r="B141" s="34" t="s">
        <v>142</v>
      </c>
      <c r="C141" s="59">
        <v>316.5</v>
      </c>
      <c r="D141" s="59">
        <v>1.5</v>
      </c>
      <c r="E141" s="69">
        <v>44</v>
      </c>
      <c r="F141" s="20" t="s">
        <v>39</v>
      </c>
      <c r="G141" s="70">
        <f t="shared" si="4"/>
        <v>13926</v>
      </c>
      <c r="H141" s="68">
        <v>3.7999999999999999E-2</v>
      </c>
      <c r="I141" s="90">
        <f t="shared" si="5"/>
        <v>529.18799999999999</v>
      </c>
    </row>
    <row r="142" spans="1:9" x14ac:dyDescent="0.25">
      <c r="A142" s="11" t="s">
        <v>204</v>
      </c>
      <c r="B142" s="34" t="s">
        <v>143</v>
      </c>
      <c r="C142" s="59">
        <v>230</v>
      </c>
      <c r="D142" s="59">
        <v>1</v>
      </c>
      <c r="E142" s="69">
        <v>10</v>
      </c>
      <c r="F142" s="20" t="s">
        <v>42</v>
      </c>
      <c r="G142" s="70">
        <f t="shared" si="4"/>
        <v>2300</v>
      </c>
      <c r="H142" s="68">
        <v>3.7999999999999999E-2</v>
      </c>
      <c r="I142" s="90">
        <f t="shared" si="5"/>
        <v>87.399999999999991</v>
      </c>
    </row>
    <row r="143" spans="1:9" x14ac:dyDescent="0.25">
      <c r="A143" s="11" t="s">
        <v>68</v>
      </c>
      <c r="B143" s="34" t="s">
        <v>223</v>
      </c>
      <c r="C143" s="59">
        <v>165</v>
      </c>
      <c r="D143" s="59">
        <v>1</v>
      </c>
      <c r="E143" s="69">
        <v>10</v>
      </c>
      <c r="F143" s="20" t="s">
        <v>42</v>
      </c>
      <c r="G143" s="70">
        <f t="shared" si="4"/>
        <v>1650</v>
      </c>
      <c r="H143" s="68">
        <v>3.7999999999999999E-2</v>
      </c>
      <c r="I143" s="90">
        <f t="shared" si="5"/>
        <v>62.699999999999996</v>
      </c>
    </row>
    <row r="144" spans="1:9" x14ac:dyDescent="0.25">
      <c r="A144" s="11" t="s">
        <v>69</v>
      </c>
      <c r="B144" s="34" t="s">
        <v>145</v>
      </c>
      <c r="C144" s="59">
        <v>135</v>
      </c>
      <c r="D144" s="59">
        <v>1</v>
      </c>
      <c r="E144" s="69">
        <v>10</v>
      </c>
      <c r="F144" s="20" t="s">
        <v>42</v>
      </c>
      <c r="G144" s="70">
        <f t="shared" si="4"/>
        <v>1350</v>
      </c>
      <c r="H144" s="68">
        <v>3.7999999999999999E-2</v>
      </c>
      <c r="I144" s="90">
        <f t="shared" si="5"/>
        <v>51.3</v>
      </c>
    </row>
    <row r="145" spans="1:9" x14ac:dyDescent="0.25">
      <c r="A145" s="14" t="s">
        <v>71</v>
      </c>
      <c r="B145" s="32" t="s">
        <v>224</v>
      </c>
      <c r="C145" s="59">
        <v>785</v>
      </c>
      <c r="D145" s="18">
        <v>1</v>
      </c>
      <c r="E145" s="20">
        <v>21</v>
      </c>
      <c r="F145" s="20" t="s">
        <v>45</v>
      </c>
      <c r="G145" s="70">
        <f t="shared" si="4"/>
        <v>16485</v>
      </c>
      <c r="H145" s="68">
        <v>3.7999999999999999E-2</v>
      </c>
      <c r="I145" s="90">
        <f t="shared" si="5"/>
        <v>626.42999999999995</v>
      </c>
    </row>
    <row r="146" spans="1:9" x14ac:dyDescent="0.25">
      <c r="A146" s="11" t="s">
        <v>71</v>
      </c>
      <c r="B146" s="34" t="s">
        <v>225</v>
      </c>
      <c r="C146" s="59">
        <v>886.5</v>
      </c>
      <c r="D146" s="59">
        <v>1.5</v>
      </c>
      <c r="E146" s="20">
        <v>21</v>
      </c>
      <c r="F146" s="20" t="s">
        <v>45</v>
      </c>
      <c r="G146" s="70">
        <f t="shared" si="4"/>
        <v>18616.5</v>
      </c>
      <c r="H146" s="68">
        <v>3.7999999999999999E-2</v>
      </c>
      <c r="I146" s="90">
        <f t="shared" si="5"/>
        <v>707.42700000000002</v>
      </c>
    </row>
    <row r="147" spans="1:9" x14ac:dyDescent="0.25">
      <c r="A147" s="14" t="s">
        <v>71</v>
      </c>
      <c r="B147" s="32" t="s">
        <v>226</v>
      </c>
      <c r="C147" s="59">
        <v>128</v>
      </c>
      <c r="D147" s="18">
        <v>1</v>
      </c>
      <c r="E147" s="69">
        <v>10</v>
      </c>
      <c r="F147" s="20" t="s">
        <v>42</v>
      </c>
      <c r="G147" s="70">
        <f t="shared" si="4"/>
        <v>1280</v>
      </c>
      <c r="H147" s="68">
        <v>3.7999999999999999E-2</v>
      </c>
      <c r="I147" s="90">
        <f t="shared" si="5"/>
        <v>48.64</v>
      </c>
    </row>
    <row r="148" spans="1:9" x14ac:dyDescent="0.25">
      <c r="A148" s="11" t="s">
        <v>71</v>
      </c>
      <c r="B148" s="34" t="s">
        <v>227</v>
      </c>
      <c r="C148" s="59">
        <v>98</v>
      </c>
      <c r="D148" s="59">
        <v>1</v>
      </c>
      <c r="E148" s="69">
        <v>10</v>
      </c>
      <c r="F148" s="20" t="s">
        <v>42</v>
      </c>
      <c r="G148" s="70">
        <f t="shared" si="4"/>
        <v>980</v>
      </c>
      <c r="H148" s="68">
        <v>3.7999999999999999E-2</v>
      </c>
      <c r="I148" s="90">
        <f t="shared" si="5"/>
        <v>37.24</v>
      </c>
    </row>
    <row r="149" spans="1:9" ht="30" x14ac:dyDescent="0.25">
      <c r="A149" s="11" t="s">
        <v>72</v>
      </c>
      <c r="B149" s="34" t="s">
        <v>228</v>
      </c>
      <c r="C149" s="59">
        <v>400</v>
      </c>
      <c r="D149" s="59">
        <v>1</v>
      </c>
      <c r="E149" s="69">
        <v>10</v>
      </c>
      <c r="F149" s="20" t="s">
        <v>42</v>
      </c>
      <c r="G149" s="70">
        <f t="shared" si="4"/>
        <v>4000</v>
      </c>
      <c r="H149" s="68">
        <v>3.7999999999999999E-2</v>
      </c>
      <c r="I149" s="90">
        <f t="shared" si="5"/>
        <v>152</v>
      </c>
    </row>
    <row r="150" spans="1:9" ht="30" x14ac:dyDescent="0.25">
      <c r="A150" s="11" t="s">
        <v>205</v>
      </c>
      <c r="B150" s="34" t="s">
        <v>229</v>
      </c>
      <c r="C150" s="59">
        <v>165.6</v>
      </c>
      <c r="D150" s="59">
        <v>1.2</v>
      </c>
      <c r="E150" s="69">
        <v>10</v>
      </c>
      <c r="F150" s="20" t="s">
        <v>42</v>
      </c>
      <c r="G150" s="70">
        <f t="shared" si="4"/>
        <v>1656</v>
      </c>
      <c r="H150" s="68">
        <v>3.7999999999999999E-2</v>
      </c>
      <c r="I150" s="90">
        <f t="shared" si="5"/>
        <v>62.927999999999997</v>
      </c>
    </row>
    <row r="151" spans="1:9" x14ac:dyDescent="0.25">
      <c r="A151" s="11"/>
      <c r="B151" s="34"/>
      <c r="C151" s="59"/>
      <c r="D151" s="59"/>
      <c r="E151" s="59"/>
      <c r="F151" s="59"/>
      <c r="G151" s="70"/>
      <c r="H151" s="68"/>
      <c r="I151" s="90"/>
    </row>
    <row r="152" spans="1:9" ht="15.75" thickBot="1" x14ac:dyDescent="0.3">
      <c r="A152" s="25"/>
      <c r="B152" s="242"/>
      <c r="C152" s="27"/>
      <c r="D152" s="27"/>
      <c r="E152" s="27"/>
      <c r="F152" s="27"/>
      <c r="G152" s="47"/>
      <c r="H152" s="86"/>
      <c r="I152" s="93"/>
    </row>
    <row r="153" spans="1:9" ht="16.5" thickBot="1" x14ac:dyDescent="0.3">
      <c r="A153" s="28" t="s">
        <v>78</v>
      </c>
      <c r="B153" s="243"/>
      <c r="C153" s="29"/>
      <c r="D153" s="29"/>
      <c r="E153" s="29"/>
      <c r="F153" s="29"/>
      <c r="G153" s="82"/>
      <c r="H153" s="87"/>
      <c r="I153" s="88"/>
    </row>
    <row r="154" spans="1:9" x14ac:dyDescent="0.25">
      <c r="A154" s="13" t="s">
        <v>79</v>
      </c>
      <c r="B154" s="33" t="s">
        <v>230</v>
      </c>
      <c r="C154" s="19">
        <v>755</v>
      </c>
      <c r="D154" s="19">
        <v>1</v>
      </c>
      <c r="E154" s="95">
        <v>10</v>
      </c>
      <c r="F154" s="21" t="s">
        <v>42</v>
      </c>
      <c r="G154" s="78">
        <f t="shared" si="4"/>
        <v>7550</v>
      </c>
      <c r="H154" s="85">
        <v>3.7999999999999999E-2</v>
      </c>
      <c r="I154" s="92">
        <f t="shared" si="5"/>
        <v>286.89999999999998</v>
      </c>
    </row>
    <row r="155" spans="1:9" ht="30" x14ac:dyDescent="0.25">
      <c r="A155" s="11" t="s">
        <v>85</v>
      </c>
      <c r="B155" s="34" t="s">
        <v>231</v>
      </c>
      <c r="C155" s="59">
        <v>370</v>
      </c>
      <c r="D155" s="59">
        <v>1</v>
      </c>
      <c r="E155" s="69">
        <v>10</v>
      </c>
      <c r="F155" s="20" t="s">
        <v>42</v>
      </c>
      <c r="G155" s="70">
        <f t="shared" si="4"/>
        <v>3700</v>
      </c>
      <c r="H155" s="68">
        <v>3.7999999999999999E-2</v>
      </c>
      <c r="I155" s="90">
        <f t="shared" si="5"/>
        <v>140.6</v>
      </c>
    </row>
    <row r="156" spans="1:9" ht="30" x14ac:dyDescent="0.25">
      <c r="A156" s="11" t="s">
        <v>80</v>
      </c>
      <c r="B156" s="34" t="s">
        <v>232</v>
      </c>
      <c r="C156" s="59">
        <v>63.599999999999994</v>
      </c>
      <c r="D156" s="59">
        <v>0.6</v>
      </c>
      <c r="E156" s="95">
        <v>10</v>
      </c>
      <c r="F156" s="20" t="s">
        <v>42</v>
      </c>
      <c r="G156" s="70">
        <f t="shared" si="4"/>
        <v>636</v>
      </c>
      <c r="H156" s="68">
        <v>3.7999999999999999E-2</v>
      </c>
      <c r="I156" s="90">
        <f t="shared" si="5"/>
        <v>24.167999999999999</v>
      </c>
    </row>
    <row r="157" spans="1:9" x14ac:dyDescent="0.25">
      <c r="A157" s="11" t="s">
        <v>81</v>
      </c>
      <c r="B157" s="34" t="s">
        <v>158</v>
      </c>
      <c r="C157" s="59">
        <v>395</v>
      </c>
      <c r="D157" s="59">
        <v>1</v>
      </c>
      <c r="E157" s="69">
        <v>10</v>
      </c>
      <c r="F157" s="20" t="s">
        <v>42</v>
      </c>
      <c r="G157" s="70">
        <f t="shared" si="4"/>
        <v>3950</v>
      </c>
      <c r="H157" s="68">
        <v>3.7999999999999999E-2</v>
      </c>
      <c r="I157" s="90">
        <f t="shared" si="5"/>
        <v>150.1</v>
      </c>
    </row>
    <row r="158" spans="1:9" x14ac:dyDescent="0.25">
      <c r="A158" s="11" t="s">
        <v>81</v>
      </c>
      <c r="B158" s="34" t="s">
        <v>233</v>
      </c>
      <c r="C158" s="59">
        <v>166.5</v>
      </c>
      <c r="D158" s="59">
        <v>1.5</v>
      </c>
      <c r="E158" s="95">
        <v>10</v>
      </c>
      <c r="F158" s="20" t="s">
        <v>42</v>
      </c>
      <c r="G158" s="70">
        <f t="shared" si="4"/>
        <v>1665</v>
      </c>
      <c r="H158" s="68">
        <v>3.7999999999999999E-2</v>
      </c>
      <c r="I158" s="90">
        <f t="shared" si="5"/>
        <v>63.269999999999996</v>
      </c>
    </row>
    <row r="159" spans="1:9" x14ac:dyDescent="0.25">
      <c r="A159" s="11" t="s">
        <v>82</v>
      </c>
      <c r="B159" s="34" t="s">
        <v>234</v>
      </c>
      <c r="C159" s="59">
        <v>981</v>
      </c>
      <c r="D159" s="59">
        <v>1.5</v>
      </c>
      <c r="E159" s="69">
        <v>10</v>
      </c>
      <c r="F159" s="20" t="s">
        <v>42</v>
      </c>
      <c r="G159" s="70">
        <f t="shared" si="4"/>
        <v>9810</v>
      </c>
      <c r="H159" s="68">
        <v>3.7999999999999999E-2</v>
      </c>
      <c r="I159" s="90">
        <f t="shared" si="5"/>
        <v>372.78</v>
      </c>
    </row>
    <row r="160" spans="1:9" ht="60" x14ac:dyDescent="0.25">
      <c r="A160" s="11" t="s">
        <v>82</v>
      </c>
      <c r="B160" s="34" t="s">
        <v>235</v>
      </c>
      <c r="C160" s="59">
        <v>176.8</v>
      </c>
      <c r="D160" s="59">
        <v>0.8</v>
      </c>
      <c r="E160" s="95">
        <v>10</v>
      </c>
      <c r="F160" s="20" t="s">
        <v>42</v>
      </c>
      <c r="G160" s="70">
        <f t="shared" si="4"/>
        <v>1768</v>
      </c>
      <c r="H160" s="68">
        <v>3.7999999999999999E-2</v>
      </c>
      <c r="I160" s="90">
        <f t="shared" si="5"/>
        <v>67.183999999999997</v>
      </c>
    </row>
    <row r="161" spans="1:9" ht="30" x14ac:dyDescent="0.25">
      <c r="A161" s="11" t="s">
        <v>87</v>
      </c>
      <c r="B161" s="34" t="s">
        <v>236</v>
      </c>
      <c r="C161" s="59">
        <v>963.59999999999991</v>
      </c>
      <c r="D161" s="59">
        <v>1.2</v>
      </c>
      <c r="E161" s="69">
        <v>10</v>
      </c>
      <c r="F161" s="20" t="s">
        <v>42</v>
      </c>
      <c r="G161" s="70">
        <f t="shared" si="4"/>
        <v>9636</v>
      </c>
      <c r="H161" s="68">
        <v>3.7999999999999999E-2</v>
      </c>
      <c r="I161" s="90">
        <f t="shared" si="5"/>
        <v>366.16800000000001</v>
      </c>
    </row>
    <row r="162" spans="1:9" x14ac:dyDescent="0.25">
      <c r="A162" s="11" t="s">
        <v>87</v>
      </c>
      <c r="B162" s="34" t="s">
        <v>237</v>
      </c>
      <c r="C162" s="59">
        <v>1273.2</v>
      </c>
      <c r="D162" s="59">
        <v>1.2</v>
      </c>
      <c r="E162" s="95">
        <v>10</v>
      </c>
      <c r="F162" s="20" t="s">
        <v>42</v>
      </c>
      <c r="G162" s="70">
        <f t="shared" si="4"/>
        <v>12732</v>
      </c>
      <c r="H162" s="68">
        <v>3.7999999999999999E-2</v>
      </c>
      <c r="I162" s="90">
        <f t="shared" si="5"/>
        <v>483.81599999999997</v>
      </c>
    </row>
    <row r="163" spans="1:9" ht="30" x14ac:dyDescent="0.25">
      <c r="A163" s="11" t="s">
        <v>87</v>
      </c>
      <c r="B163" s="34" t="s">
        <v>238</v>
      </c>
      <c r="C163" s="59">
        <v>468</v>
      </c>
      <c r="D163" s="59">
        <v>1.5</v>
      </c>
      <c r="E163" s="69">
        <v>10</v>
      </c>
      <c r="F163" s="20" t="s">
        <v>42</v>
      </c>
      <c r="G163" s="70">
        <f t="shared" si="4"/>
        <v>4680</v>
      </c>
      <c r="H163" s="68">
        <v>3.7999999999999999E-2</v>
      </c>
      <c r="I163" s="90">
        <f t="shared" si="5"/>
        <v>177.84</v>
      </c>
    </row>
    <row r="164" spans="1:9" ht="30" x14ac:dyDescent="0.25">
      <c r="A164" s="11" t="s">
        <v>206</v>
      </c>
      <c r="B164" s="34" t="s">
        <v>239</v>
      </c>
      <c r="C164" s="59">
        <v>589.5</v>
      </c>
      <c r="D164" s="59">
        <v>1.5</v>
      </c>
      <c r="E164" s="95">
        <v>10</v>
      </c>
      <c r="F164" s="20" t="s">
        <v>42</v>
      </c>
      <c r="G164" s="70">
        <f t="shared" si="4"/>
        <v>5895</v>
      </c>
      <c r="H164" s="68">
        <v>3.7999999999999999E-2</v>
      </c>
      <c r="I164" s="90">
        <f t="shared" si="5"/>
        <v>224.01</v>
      </c>
    </row>
    <row r="165" spans="1:9" x14ac:dyDescent="0.25">
      <c r="A165" s="11" t="s">
        <v>86</v>
      </c>
      <c r="B165" s="34" t="s">
        <v>240</v>
      </c>
      <c r="C165" s="59">
        <v>193</v>
      </c>
      <c r="D165" s="59">
        <v>1</v>
      </c>
      <c r="E165" s="69">
        <v>10</v>
      </c>
      <c r="F165" s="20" t="s">
        <v>42</v>
      </c>
      <c r="G165" s="70">
        <f t="shared" si="4"/>
        <v>1930</v>
      </c>
      <c r="H165" s="68">
        <v>3.7999999999999999E-2</v>
      </c>
      <c r="I165" s="90">
        <f t="shared" si="5"/>
        <v>73.34</v>
      </c>
    </row>
    <row r="166" spans="1:9" x14ac:dyDescent="0.25">
      <c r="A166" s="11" t="s">
        <v>86</v>
      </c>
      <c r="B166" s="34" t="s">
        <v>164</v>
      </c>
      <c r="C166" s="59">
        <v>700</v>
      </c>
      <c r="D166" s="59">
        <v>2</v>
      </c>
      <c r="E166" s="95">
        <v>10</v>
      </c>
      <c r="F166" s="20" t="s">
        <v>42</v>
      </c>
      <c r="G166" s="70">
        <f t="shared" si="4"/>
        <v>7000</v>
      </c>
      <c r="H166" s="68">
        <v>3.7999999999999999E-2</v>
      </c>
      <c r="I166" s="90">
        <f t="shared" si="5"/>
        <v>266</v>
      </c>
    </row>
    <row r="167" spans="1:9" x14ac:dyDescent="0.25">
      <c r="A167" s="11"/>
      <c r="B167" s="34"/>
      <c r="C167" s="59"/>
      <c r="D167" s="59"/>
      <c r="E167" s="69"/>
      <c r="F167" s="59"/>
      <c r="G167" s="70"/>
      <c r="H167" s="68"/>
      <c r="I167" s="90"/>
    </row>
    <row r="168" spans="1:9" ht="15.75" thickBot="1" x14ac:dyDescent="0.3">
      <c r="A168" s="25"/>
      <c r="B168" s="242"/>
      <c r="C168" s="27"/>
      <c r="D168" s="27"/>
      <c r="E168" s="95"/>
      <c r="F168" s="27"/>
      <c r="G168" s="47"/>
      <c r="H168" s="86"/>
      <c r="I168" s="93"/>
    </row>
    <row r="169" spans="1:9" ht="16.5" thickBot="1" x14ac:dyDescent="0.3">
      <c r="A169" s="28" t="s">
        <v>89</v>
      </c>
      <c r="B169" s="243"/>
      <c r="C169" s="29"/>
      <c r="D169" s="29"/>
      <c r="E169" s="69"/>
      <c r="F169" s="29"/>
      <c r="G169" s="82"/>
      <c r="H169" s="87"/>
      <c r="I169" s="88"/>
    </row>
    <row r="170" spans="1:9" x14ac:dyDescent="0.25">
      <c r="A170" s="13" t="s">
        <v>207</v>
      </c>
      <c r="B170" s="33" t="s">
        <v>241</v>
      </c>
      <c r="C170" s="19">
        <v>327.59999999999997</v>
      </c>
      <c r="D170" s="19">
        <v>1.2</v>
      </c>
      <c r="E170" s="95">
        <v>10</v>
      </c>
      <c r="F170" s="21" t="s">
        <v>42</v>
      </c>
      <c r="G170" s="78">
        <f t="shared" si="4"/>
        <v>3275.9999999999995</v>
      </c>
      <c r="H170" s="85">
        <v>3.7999999999999999E-2</v>
      </c>
      <c r="I170" s="92">
        <f t="shared" si="5"/>
        <v>124.48799999999999</v>
      </c>
    </row>
    <row r="171" spans="1:9" ht="30" x14ac:dyDescent="0.25">
      <c r="A171" s="11" t="s">
        <v>101</v>
      </c>
      <c r="B171" s="34" t="s">
        <v>242</v>
      </c>
      <c r="C171" s="59">
        <v>549</v>
      </c>
      <c r="D171" s="59">
        <v>1.5</v>
      </c>
      <c r="E171" s="69">
        <v>10</v>
      </c>
      <c r="F171" s="20" t="s">
        <v>42</v>
      </c>
      <c r="G171" s="70">
        <f t="shared" si="4"/>
        <v>5490</v>
      </c>
      <c r="H171" s="68">
        <v>3.7999999999999999E-2</v>
      </c>
      <c r="I171" s="90">
        <f t="shared" si="5"/>
        <v>208.62</v>
      </c>
    </row>
    <row r="172" spans="1:9" x14ac:dyDescent="0.25">
      <c r="A172" s="11" t="s">
        <v>208</v>
      </c>
      <c r="B172" s="34" t="s">
        <v>172</v>
      </c>
      <c r="C172" s="59">
        <v>315</v>
      </c>
      <c r="D172" s="59">
        <v>1.5</v>
      </c>
      <c r="E172" s="95">
        <v>10</v>
      </c>
      <c r="F172" s="20" t="s">
        <v>42</v>
      </c>
      <c r="G172" s="70">
        <f t="shared" si="4"/>
        <v>3150</v>
      </c>
      <c r="H172" s="68">
        <v>3.7999999999999999E-2</v>
      </c>
      <c r="I172" s="90">
        <f t="shared" si="5"/>
        <v>119.7</v>
      </c>
    </row>
    <row r="173" spans="1:9" x14ac:dyDescent="0.25">
      <c r="A173" s="11" t="s">
        <v>209</v>
      </c>
      <c r="B173" s="34" t="s">
        <v>243</v>
      </c>
      <c r="C173" s="59">
        <v>99</v>
      </c>
      <c r="D173" s="59">
        <v>1.5</v>
      </c>
      <c r="E173" s="69">
        <v>10</v>
      </c>
      <c r="F173" s="20" t="s">
        <v>42</v>
      </c>
      <c r="G173" s="70">
        <f t="shared" si="4"/>
        <v>990</v>
      </c>
      <c r="H173" s="68">
        <v>3.7999999999999999E-2</v>
      </c>
      <c r="I173" s="90">
        <f t="shared" si="5"/>
        <v>37.619999999999997</v>
      </c>
    </row>
    <row r="174" spans="1:9" x14ac:dyDescent="0.25">
      <c r="A174" s="11" t="s">
        <v>101</v>
      </c>
      <c r="B174" s="34" t="s">
        <v>244</v>
      </c>
      <c r="C174" s="59">
        <v>1308</v>
      </c>
      <c r="D174" s="59">
        <v>1.5</v>
      </c>
      <c r="E174" s="95">
        <v>10</v>
      </c>
      <c r="F174" s="20" t="s">
        <v>42</v>
      </c>
      <c r="G174" s="70">
        <f t="shared" ref="G174:G185" si="6">E174*C174</f>
        <v>13080</v>
      </c>
      <c r="H174" s="68">
        <v>3.7999999999999999E-2</v>
      </c>
      <c r="I174" s="90">
        <f t="shared" ref="I174:I185" si="7">H174*G174</f>
        <v>497.03999999999996</v>
      </c>
    </row>
    <row r="175" spans="1:9" ht="30" x14ac:dyDescent="0.25">
      <c r="A175" s="14" t="s">
        <v>101</v>
      </c>
      <c r="B175" s="32" t="s">
        <v>245</v>
      </c>
      <c r="C175" s="59">
        <v>571.5</v>
      </c>
      <c r="D175" s="18">
        <v>1.5</v>
      </c>
      <c r="E175" s="69">
        <v>10</v>
      </c>
      <c r="F175" s="20" t="s">
        <v>42</v>
      </c>
      <c r="G175" s="70">
        <f t="shared" si="6"/>
        <v>5715</v>
      </c>
      <c r="H175" s="68">
        <v>3.7999999999999999E-2</v>
      </c>
      <c r="I175" s="90">
        <f t="shared" si="7"/>
        <v>217.17</v>
      </c>
    </row>
    <row r="176" spans="1:9" x14ac:dyDescent="0.25">
      <c r="A176" s="14" t="s">
        <v>101</v>
      </c>
      <c r="B176" s="32" t="s">
        <v>246</v>
      </c>
      <c r="C176" s="59">
        <v>408</v>
      </c>
      <c r="D176" s="18">
        <v>1.5</v>
      </c>
      <c r="E176" s="95">
        <v>10</v>
      </c>
      <c r="F176" s="20" t="s">
        <v>42</v>
      </c>
      <c r="G176" s="70">
        <f t="shared" si="6"/>
        <v>4080</v>
      </c>
      <c r="H176" s="68">
        <v>3.7999999999999999E-2</v>
      </c>
      <c r="I176" s="90">
        <f t="shared" si="7"/>
        <v>155.04</v>
      </c>
    </row>
    <row r="177" spans="1:9" ht="30" x14ac:dyDescent="0.25">
      <c r="A177" s="11" t="s">
        <v>601</v>
      </c>
      <c r="B177" s="34" t="s">
        <v>602</v>
      </c>
      <c r="C177" s="59">
        <v>417.59999999999997</v>
      </c>
      <c r="D177" s="59">
        <v>1.2</v>
      </c>
      <c r="E177" s="69">
        <v>10</v>
      </c>
      <c r="F177" s="20" t="s">
        <v>42</v>
      </c>
      <c r="G177" s="70">
        <f t="shared" si="6"/>
        <v>4176</v>
      </c>
      <c r="H177" s="68">
        <v>3.7999999999999999E-2</v>
      </c>
      <c r="I177" s="90">
        <f t="shared" si="7"/>
        <v>158.68799999999999</v>
      </c>
    </row>
    <row r="178" spans="1:9" ht="45" x14ac:dyDescent="0.25">
      <c r="A178" s="11" t="s">
        <v>210</v>
      </c>
      <c r="B178" s="34" t="s">
        <v>247</v>
      </c>
      <c r="C178" s="59">
        <v>288</v>
      </c>
      <c r="D178" s="59">
        <v>1.2</v>
      </c>
      <c r="E178" s="95">
        <v>10</v>
      </c>
      <c r="F178" s="20" t="s">
        <v>42</v>
      </c>
      <c r="G178" s="70">
        <f t="shared" si="6"/>
        <v>2880</v>
      </c>
      <c r="H178" s="68">
        <v>3.7999999999999999E-2</v>
      </c>
      <c r="I178" s="90">
        <f t="shared" si="7"/>
        <v>109.44</v>
      </c>
    </row>
    <row r="179" spans="1:9" x14ac:dyDescent="0.25">
      <c r="A179" s="11" t="s">
        <v>211</v>
      </c>
      <c r="B179" s="244" t="s">
        <v>101</v>
      </c>
      <c r="C179" s="59">
        <v>700</v>
      </c>
      <c r="D179" s="59">
        <v>7</v>
      </c>
      <c r="E179" s="69">
        <v>10</v>
      </c>
      <c r="F179" s="20" t="s">
        <v>42</v>
      </c>
      <c r="G179" s="70">
        <f t="shared" si="6"/>
        <v>7000</v>
      </c>
      <c r="H179" s="68">
        <v>3.7999999999999999E-2</v>
      </c>
      <c r="I179" s="90">
        <f t="shared" si="7"/>
        <v>266</v>
      </c>
    </row>
    <row r="180" spans="1:9" x14ac:dyDescent="0.25">
      <c r="A180" s="11"/>
      <c r="B180" s="244"/>
      <c r="C180" s="59"/>
      <c r="D180" s="59"/>
      <c r="E180" s="59"/>
      <c r="F180" s="59"/>
      <c r="G180" s="70"/>
      <c r="H180" s="68"/>
      <c r="I180" s="90"/>
    </row>
    <row r="181" spans="1:9" ht="15.75" thickBot="1" x14ac:dyDescent="0.3">
      <c r="A181" s="25"/>
      <c r="B181" s="245"/>
      <c r="C181" s="27"/>
      <c r="D181" s="27"/>
      <c r="E181" s="27"/>
      <c r="F181" s="27"/>
      <c r="G181" s="47"/>
      <c r="H181" s="86"/>
      <c r="I181" s="93"/>
    </row>
    <row r="182" spans="1:9" ht="16.5" thickBot="1" x14ac:dyDescent="0.3">
      <c r="A182" s="28" t="s">
        <v>102</v>
      </c>
      <c r="B182" s="243"/>
      <c r="C182" s="29"/>
      <c r="D182" s="29"/>
      <c r="E182" s="29"/>
      <c r="F182" s="29"/>
      <c r="G182" s="82"/>
      <c r="H182" s="87"/>
      <c r="I182" s="88"/>
    </row>
    <row r="183" spans="1:9" ht="30" x14ac:dyDescent="0.25">
      <c r="A183" s="13" t="s">
        <v>103</v>
      </c>
      <c r="B183" s="33" t="s">
        <v>248</v>
      </c>
      <c r="C183" s="19">
        <v>501</v>
      </c>
      <c r="D183" s="19">
        <v>1.5</v>
      </c>
      <c r="E183" s="95">
        <v>10</v>
      </c>
      <c r="F183" s="21" t="s">
        <v>42</v>
      </c>
      <c r="G183" s="78">
        <f t="shared" si="6"/>
        <v>5010</v>
      </c>
      <c r="H183" s="85">
        <v>3.7999999999999999E-2</v>
      </c>
      <c r="I183" s="92">
        <f t="shared" si="7"/>
        <v>190.38</v>
      </c>
    </row>
    <row r="184" spans="1:9" x14ac:dyDescent="0.25">
      <c r="A184" s="11" t="s">
        <v>103</v>
      </c>
      <c r="B184" s="34" t="s">
        <v>249</v>
      </c>
      <c r="C184" s="59">
        <v>228</v>
      </c>
      <c r="D184" s="59">
        <v>1</v>
      </c>
      <c r="E184" s="69">
        <v>10</v>
      </c>
      <c r="F184" s="20" t="s">
        <v>42</v>
      </c>
      <c r="G184" s="70">
        <f t="shared" si="6"/>
        <v>2280</v>
      </c>
      <c r="H184" s="68">
        <v>3.7999999999999999E-2</v>
      </c>
      <c r="I184" s="90">
        <f t="shared" si="7"/>
        <v>86.64</v>
      </c>
    </row>
    <row r="185" spans="1:9" x14ac:dyDescent="0.25">
      <c r="A185" s="11" t="s">
        <v>106</v>
      </c>
      <c r="B185" s="34" t="s">
        <v>250</v>
      </c>
      <c r="C185" s="59">
        <v>203</v>
      </c>
      <c r="D185" s="59">
        <v>1</v>
      </c>
      <c r="E185" s="69">
        <v>10</v>
      </c>
      <c r="F185" s="20" t="s">
        <v>42</v>
      </c>
      <c r="G185" s="70">
        <f t="shared" si="6"/>
        <v>2030</v>
      </c>
      <c r="H185" s="68">
        <v>3.7999999999999999E-2</v>
      </c>
      <c r="I185" s="90">
        <f t="shared" si="7"/>
        <v>77.14</v>
      </c>
    </row>
    <row r="186" spans="1:9" x14ac:dyDescent="0.25">
      <c r="A186" s="11"/>
      <c r="B186" s="51"/>
      <c r="C186" s="59"/>
      <c r="D186" s="59"/>
      <c r="E186" s="59"/>
      <c r="F186" s="59"/>
      <c r="G186" s="59"/>
      <c r="H186" s="59"/>
      <c r="I186" s="96"/>
    </row>
    <row r="187" spans="1:9" ht="15.75" thickBot="1" x14ac:dyDescent="0.3">
      <c r="A187" s="132" t="s">
        <v>252</v>
      </c>
      <c r="B187" s="133"/>
      <c r="C187" s="133"/>
      <c r="D187" s="133"/>
      <c r="E187" s="133"/>
      <c r="F187" s="133"/>
      <c r="G187" s="176">
        <f>SUM(G108:G186)</f>
        <v>634455.1</v>
      </c>
      <c r="H187" s="133"/>
      <c r="I187" s="134">
        <f>SUM(I108:I186)</f>
        <v>24109.293799999996</v>
      </c>
    </row>
    <row r="189" spans="1:9" ht="15.75" thickBot="1" x14ac:dyDescent="0.3"/>
    <row r="190" spans="1:9" ht="15.75" thickBot="1" x14ac:dyDescent="0.3">
      <c r="A190" s="376" t="s">
        <v>253</v>
      </c>
      <c r="B190" s="377"/>
      <c r="C190" s="377"/>
      <c r="D190" s="377"/>
      <c r="E190" s="377"/>
      <c r="F190" s="377"/>
      <c r="G190" s="377"/>
      <c r="H190" s="377"/>
      <c r="I190" s="378"/>
    </row>
    <row r="191" spans="1:9" ht="15.75" thickBot="1" x14ac:dyDescent="0.3">
      <c r="A191" s="73" t="s">
        <v>267</v>
      </c>
      <c r="B191" s="105" t="s">
        <v>34</v>
      </c>
      <c r="C191" s="101" t="s">
        <v>471</v>
      </c>
      <c r="D191" s="101" t="s">
        <v>32</v>
      </c>
      <c r="E191" s="105" t="s">
        <v>33</v>
      </c>
      <c r="F191" s="106" t="s">
        <v>34</v>
      </c>
      <c r="G191" s="101" t="s">
        <v>35</v>
      </c>
      <c r="H191" s="101" t="s">
        <v>36</v>
      </c>
      <c r="I191" s="102" t="s">
        <v>187</v>
      </c>
    </row>
    <row r="192" spans="1:9" ht="45" x14ac:dyDescent="0.25">
      <c r="A192" s="13" t="s">
        <v>254</v>
      </c>
      <c r="B192" s="84" t="s">
        <v>261</v>
      </c>
      <c r="C192" s="71">
        <v>4342.5</v>
      </c>
      <c r="D192" s="71">
        <v>2.5</v>
      </c>
      <c r="E192" s="21">
        <v>6</v>
      </c>
      <c r="F192" s="21" t="s">
        <v>42</v>
      </c>
      <c r="G192" s="71">
        <f>E192*C192</f>
        <v>26055</v>
      </c>
      <c r="H192" s="71">
        <v>3.7999999999999999E-2</v>
      </c>
      <c r="I192" s="121">
        <f>H192*G192</f>
        <v>990.09</v>
      </c>
    </row>
    <row r="193" spans="1:9" ht="45" x14ac:dyDescent="0.25">
      <c r="A193" s="11" t="s">
        <v>254</v>
      </c>
      <c r="B193" s="51" t="s">
        <v>258</v>
      </c>
      <c r="C193" s="59">
        <v>1172.5</v>
      </c>
      <c r="D193" s="59">
        <v>2.5</v>
      </c>
      <c r="E193" s="20">
        <v>6</v>
      </c>
      <c r="F193" s="20" t="s">
        <v>42</v>
      </c>
      <c r="G193" s="59">
        <f>E193*C193</f>
        <v>7035</v>
      </c>
      <c r="H193" s="57">
        <v>3.7999999999999999E-2</v>
      </c>
      <c r="I193" s="122">
        <f>H193*G193</f>
        <v>267.33</v>
      </c>
    </row>
    <row r="194" spans="1:9" ht="45" x14ac:dyDescent="0.25">
      <c r="A194" s="11" t="s">
        <v>255</v>
      </c>
      <c r="B194" s="51" t="s">
        <v>259</v>
      </c>
      <c r="C194" s="59">
        <v>535</v>
      </c>
      <c r="D194" s="59">
        <v>2.5</v>
      </c>
      <c r="E194" s="20">
        <v>6</v>
      </c>
      <c r="F194" s="20" t="s">
        <v>42</v>
      </c>
      <c r="G194" s="57">
        <f t="shared" ref="G194:G196" si="8">E194*C194</f>
        <v>3210</v>
      </c>
      <c r="H194" s="57">
        <v>3.7999999999999999E-2</v>
      </c>
      <c r="I194" s="123">
        <f t="shared" ref="I194:I196" si="9">H194*G194</f>
        <v>121.98</v>
      </c>
    </row>
    <row r="195" spans="1:9" ht="30" x14ac:dyDescent="0.25">
      <c r="A195" s="11" t="s">
        <v>256</v>
      </c>
      <c r="B195" s="51" t="s">
        <v>260</v>
      </c>
      <c r="C195" s="59">
        <v>426</v>
      </c>
      <c r="D195" s="59">
        <v>1.5</v>
      </c>
      <c r="E195" s="20">
        <v>11</v>
      </c>
      <c r="F195" s="20" t="s">
        <v>39</v>
      </c>
      <c r="G195" s="59">
        <f t="shared" si="8"/>
        <v>4686</v>
      </c>
      <c r="H195" s="57">
        <v>3.7999999999999999E-2</v>
      </c>
      <c r="I195" s="122">
        <f t="shared" si="9"/>
        <v>178.06799999999998</v>
      </c>
    </row>
    <row r="196" spans="1:9" ht="30" x14ac:dyDescent="0.25">
      <c r="A196" s="11" t="s">
        <v>257</v>
      </c>
      <c r="B196" s="51" t="s">
        <v>224</v>
      </c>
      <c r="C196" s="59">
        <v>772</v>
      </c>
      <c r="D196" s="59">
        <v>1</v>
      </c>
      <c r="E196" s="20">
        <v>11</v>
      </c>
      <c r="F196" s="20" t="s">
        <v>45</v>
      </c>
      <c r="G196" s="57">
        <f t="shared" si="8"/>
        <v>8492</v>
      </c>
      <c r="H196" s="57">
        <v>3.7999999999999999E-2</v>
      </c>
      <c r="I196" s="123">
        <f t="shared" si="9"/>
        <v>322.69599999999997</v>
      </c>
    </row>
    <row r="197" spans="1:9" ht="15.75" thickBot="1" x14ac:dyDescent="0.3">
      <c r="A197" s="37"/>
      <c r="B197" s="27"/>
      <c r="C197" s="27"/>
      <c r="D197" s="27"/>
      <c r="E197" s="27"/>
      <c r="F197" s="27"/>
      <c r="G197" s="27"/>
      <c r="H197" s="27"/>
      <c r="I197" s="104"/>
    </row>
    <row r="198" spans="1:9" ht="30.75" thickBot="1" x14ac:dyDescent="0.3">
      <c r="A198" s="218" t="s">
        <v>262</v>
      </c>
      <c r="B198" s="219"/>
      <c r="C198" s="219"/>
      <c r="D198" s="219"/>
      <c r="E198" s="219"/>
      <c r="F198" s="219"/>
      <c r="G198" s="219">
        <f>SUM(G192:G197)</f>
        <v>49478</v>
      </c>
      <c r="H198" s="219"/>
      <c r="I198" s="220">
        <f>SUM(I192:I196)</f>
        <v>1880.164</v>
      </c>
    </row>
    <row r="199" spans="1:9" ht="15.75" thickBot="1" x14ac:dyDescent="0.3">
      <c r="A199" s="221"/>
      <c r="B199" s="222"/>
      <c r="C199" s="222"/>
      <c r="D199" s="222"/>
      <c r="E199" s="222"/>
      <c r="F199" s="222"/>
      <c r="G199" s="222"/>
      <c r="H199" s="222"/>
      <c r="I199" s="223"/>
    </row>
    <row r="200" spans="1:9" ht="15.75" thickBot="1" x14ac:dyDescent="0.3">
      <c r="A200" s="76" t="s">
        <v>570</v>
      </c>
      <c r="B200" s="31"/>
      <c r="C200" s="31"/>
      <c r="D200" s="31"/>
      <c r="E200" s="31"/>
      <c r="F200" s="31"/>
      <c r="G200" s="224">
        <f>G198+G187</f>
        <v>683933.1</v>
      </c>
      <c r="H200" s="31"/>
      <c r="I200" s="225">
        <f>I198+I187</f>
        <v>25989.457799999996</v>
      </c>
    </row>
    <row r="202" spans="1:9" ht="15.75" thickBot="1" x14ac:dyDescent="0.3">
      <c r="A202" s="379"/>
      <c r="B202" s="380"/>
      <c r="C202" s="380"/>
      <c r="D202" s="380"/>
      <c r="E202" s="380"/>
      <c r="F202" s="380"/>
      <c r="G202" s="380"/>
      <c r="H202" s="380"/>
      <c r="I202" s="380"/>
    </row>
    <row r="203" spans="1:9" ht="15.75" thickBot="1" x14ac:dyDescent="0.3">
      <c r="A203" s="373" t="s">
        <v>277</v>
      </c>
      <c r="B203" s="371"/>
      <c r="C203" s="371"/>
      <c r="D203" s="371"/>
      <c r="E203" s="371"/>
      <c r="F203" s="371"/>
      <c r="G203" s="371"/>
      <c r="H203" s="372"/>
      <c r="I203" s="56"/>
    </row>
    <row r="204" spans="1:9" ht="15.75" thickBot="1" x14ac:dyDescent="0.3">
      <c r="A204" s="107" t="s">
        <v>267</v>
      </c>
      <c r="B204" s="108" t="s">
        <v>272</v>
      </c>
      <c r="C204" s="101" t="s">
        <v>14</v>
      </c>
      <c r="D204" s="105" t="s">
        <v>33</v>
      </c>
      <c r="E204" s="105" t="s">
        <v>35</v>
      </c>
      <c r="F204" s="106" t="s">
        <v>34</v>
      </c>
      <c r="G204" s="101" t="s">
        <v>36</v>
      </c>
      <c r="H204" s="102" t="s">
        <v>263</v>
      </c>
      <c r="I204" s="55"/>
    </row>
    <row r="205" spans="1:9" ht="15.75" thickBot="1" x14ac:dyDescent="0.3">
      <c r="A205" s="107" t="s">
        <v>270</v>
      </c>
      <c r="B205" s="108"/>
      <c r="C205" s="74"/>
      <c r="D205" s="103"/>
      <c r="E205" s="103"/>
      <c r="F205" s="110"/>
      <c r="G205" s="74"/>
      <c r="H205" s="75"/>
      <c r="I205" s="55"/>
    </row>
    <row r="206" spans="1:9" x14ac:dyDescent="0.25">
      <c r="A206" s="114" t="s">
        <v>264</v>
      </c>
      <c r="B206" s="61" t="s">
        <v>266</v>
      </c>
      <c r="C206" s="115">
        <v>231</v>
      </c>
      <c r="D206" s="250">
        <v>22</v>
      </c>
      <c r="E206" s="53">
        <f>D206*C206</f>
        <v>5082</v>
      </c>
      <c r="F206" s="116" t="s">
        <v>39</v>
      </c>
      <c r="G206" s="53">
        <v>5.3999999999999999E-2</v>
      </c>
      <c r="H206" s="124">
        <f>G206*E206</f>
        <v>274.428</v>
      </c>
    </row>
    <row r="207" spans="1:9" ht="30" x14ac:dyDescent="0.25">
      <c r="A207" s="11" t="s">
        <v>603</v>
      </c>
      <c r="B207" s="51" t="s">
        <v>266</v>
      </c>
      <c r="C207" s="58">
        <v>449</v>
      </c>
      <c r="D207" s="58">
        <v>10</v>
      </c>
      <c r="E207" s="59">
        <f>D207*C207</f>
        <v>4490</v>
      </c>
      <c r="F207" s="20" t="s">
        <v>42</v>
      </c>
      <c r="G207" s="59">
        <v>5.3999999999999999E-2</v>
      </c>
      <c r="H207" s="122">
        <f>G207*E207</f>
        <v>242.46</v>
      </c>
    </row>
    <row r="208" spans="1:9" ht="30" x14ac:dyDescent="0.25">
      <c r="A208" s="11" t="s">
        <v>605</v>
      </c>
      <c r="B208" s="51" t="s">
        <v>266</v>
      </c>
      <c r="C208" s="58">
        <v>185</v>
      </c>
      <c r="D208" s="58">
        <v>21</v>
      </c>
      <c r="E208" s="59">
        <f t="shared" ref="E208:E243" si="10">D208*C208</f>
        <v>3885</v>
      </c>
      <c r="F208" s="20" t="s">
        <v>45</v>
      </c>
      <c r="G208" s="59">
        <v>5.3999999999999999E-2</v>
      </c>
      <c r="H208" s="122">
        <f t="shared" ref="H208:H243" si="11">G208*E208</f>
        <v>209.79</v>
      </c>
    </row>
    <row r="209" spans="1:8" ht="30" x14ac:dyDescent="0.25">
      <c r="A209" s="11" t="s">
        <v>604</v>
      </c>
      <c r="B209" s="51" t="s">
        <v>266</v>
      </c>
      <c r="C209" s="58">
        <v>55</v>
      </c>
      <c r="D209" s="58">
        <v>44</v>
      </c>
      <c r="E209" s="59">
        <f t="shared" si="10"/>
        <v>2420</v>
      </c>
      <c r="F209" s="20" t="s">
        <v>39</v>
      </c>
      <c r="G209" s="59">
        <v>5.3999999999999999E-2</v>
      </c>
      <c r="H209" s="122">
        <f t="shared" si="11"/>
        <v>130.68</v>
      </c>
    </row>
    <row r="210" spans="1:8" x14ac:dyDescent="0.25">
      <c r="A210" s="11" t="s">
        <v>606</v>
      </c>
      <c r="B210" s="51" t="s">
        <v>266</v>
      </c>
      <c r="C210" s="58">
        <v>15</v>
      </c>
      <c r="D210" s="58">
        <v>44</v>
      </c>
      <c r="E210" s="59">
        <f t="shared" si="10"/>
        <v>660</v>
      </c>
      <c r="F210" s="20" t="s">
        <v>39</v>
      </c>
      <c r="G210" s="59">
        <v>5.3999999999999999E-2</v>
      </c>
      <c r="H210" s="122">
        <f t="shared" si="11"/>
        <v>35.64</v>
      </c>
    </row>
    <row r="211" spans="1:8" ht="45" x14ac:dyDescent="0.25">
      <c r="A211" s="11" t="s">
        <v>607</v>
      </c>
      <c r="B211" s="51" t="s">
        <v>266</v>
      </c>
      <c r="C211" s="58">
        <v>160</v>
      </c>
      <c r="D211" s="58">
        <v>44</v>
      </c>
      <c r="E211" s="59">
        <f t="shared" si="10"/>
        <v>7040</v>
      </c>
      <c r="F211" s="20" t="s">
        <v>39</v>
      </c>
      <c r="G211" s="59">
        <v>5.3999999999999999E-2</v>
      </c>
      <c r="H211" s="122">
        <f t="shared" si="11"/>
        <v>380.15999999999997</v>
      </c>
    </row>
    <row r="212" spans="1:8" ht="45" x14ac:dyDescent="0.25">
      <c r="A212" s="11" t="s">
        <v>608</v>
      </c>
      <c r="B212" s="51" t="s">
        <v>266</v>
      </c>
      <c r="C212" s="58">
        <v>334</v>
      </c>
      <c r="D212" s="251">
        <v>22</v>
      </c>
      <c r="E212" s="59">
        <f t="shared" si="10"/>
        <v>7348</v>
      </c>
      <c r="F212" s="20" t="s">
        <v>39</v>
      </c>
      <c r="G212" s="59">
        <v>5.3999999999999999E-2</v>
      </c>
      <c r="H212" s="122">
        <f t="shared" si="11"/>
        <v>396.79199999999997</v>
      </c>
    </row>
    <row r="213" spans="1:8" x14ac:dyDescent="0.25">
      <c r="A213" s="11" t="s">
        <v>609</v>
      </c>
      <c r="B213" s="51" t="s">
        <v>266</v>
      </c>
      <c r="C213" s="58">
        <v>57</v>
      </c>
      <c r="D213" s="58">
        <v>44</v>
      </c>
      <c r="E213" s="59">
        <f t="shared" si="10"/>
        <v>2508</v>
      </c>
      <c r="F213" s="20" t="s">
        <v>39</v>
      </c>
      <c r="G213" s="59">
        <v>5.3999999999999999E-2</v>
      </c>
      <c r="H213" s="122">
        <f t="shared" si="11"/>
        <v>135.43199999999999</v>
      </c>
    </row>
    <row r="214" spans="1:8" ht="30" x14ac:dyDescent="0.25">
      <c r="A214" s="11" t="s">
        <v>610</v>
      </c>
      <c r="B214" s="51" t="s">
        <v>266</v>
      </c>
      <c r="C214" s="58">
        <v>53</v>
      </c>
      <c r="D214" s="58">
        <v>44</v>
      </c>
      <c r="E214" s="59">
        <f t="shared" si="10"/>
        <v>2332</v>
      </c>
      <c r="F214" s="20" t="s">
        <v>39</v>
      </c>
      <c r="G214" s="59">
        <v>5.3999999999999999E-2</v>
      </c>
      <c r="H214" s="122">
        <f t="shared" si="11"/>
        <v>125.928</v>
      </c>
    </row>
    <row r="215" spans="1:8" x14ac:dyDescent="0.25">
      <c r="A215" s="11" t="s">
        <v>611</v>
      </c>
      <c r="B215" s="51" t="s">
        <v>266</v>
      </c>
      <c r="C215" s="58">
        <v>67</v>
      </c>
      <c r="D215" s="58">
        <v>44</v>
      </c>
      <c r="E215" s="59">
        <f t="shared" si="10"/>
        <v>2948</v>
      </c>
      <c r="F215" s="20" t="s">
        <v>39</v>
      </c>
      <c r="G215" s="59">
        <v>5.3999999999999999E-2</v>
      </c>
      <c r="H215" s="122">
        <f t="shared" si="11"/>
        <v>159.19200000000001</v>
      </c>
    </row>
    <row r="216" spans="1:8" x14ac:dyDescent="0.25">
      <c r="A216" s="11" t="s">
        <v>612</v>
      </c>
      <c r="B216" s="51" t="s">
        <v>266</v>
      </c>
      <c r="C216" s="58">
        <v>203</v>
      </c>
      <c r="D216" s="251">
        <v>22</v>
      </c>
      <c r="E216" s="59">
        <f t="shared" si="10"/>
        <v>4466</v>
      </c>
      <c r="F216" s="20" t="s">
        <v>39</v>
      </c>
      <c r="G216" s="59">
        <v>5.3999999999999999E-2</v>
      </c>
      <c r="H216" s="122">
        <f t="shared" si="11"/>
        <v>241.16399999999999</v>
      </c>
    </row>
    <row r="217" spans="1:8" x14ac:dyDescent="0.25">
      <c r="A217" s="11" t="s">
        <v>476</v>
      </c>
      <c r="B217" s="51" t="s">
        <v>266</v>
      </c>
      <c r="C217" s="58">
        <v>93</v>
      </c>
      <c r="D217" s="251">
        <v>10</v>
      </c>
      <c r="E217" s="59">
        <f t="shared" si="10"/>
        <v>930</v>
      </c>
      <c r="F217" s="20" t="s">
        <v>42</v>
      </c>
      <c r="G217" s="59">
        <v>5.3999999999999999E-2</v>
      </c>
      <c r="H217" s="122">
        <f t="shared" si="11"/>
        <v>50.22</v>
      </c>
    </row>
    <row r="218" spans="1:8" x14ac:dyDescent="0.25">
      <c r="A218" s="11" t="s">
        <v>477</v>
      </c>
      <c r="B218" s="51" t="s">
        <v>266</v>
      </c>
      <c r="C218" s="58">
        <v>225</v>
      </c>
      <c r="D218" s="251">
        <v>22</v>
      </c>
      <c r="E218" s="59">
        <f t="shared" si="10"/>
        <v>4950</v>
      </c>
      <c r="F218" s="20" t="s">
        <v>39</v>
      </c>
      <c r="G218" s="59">
        <v>5.3999999999999999E-2</v>
      </c>
      <c r="H218" s="122">
        <f t="shared" si="11"/>
        <v>267.3</v>
      </c>
    </row>
    <row r="219" spans="1:8" x14ac:dyDescent="0.25">
      <c r="A219" s="11" t="s">
        <v>265</v>
      </c>
      <c r="B219" s="51" t="s">
        <v>266</v>
      </c>
      <c r="C219" s="58">
        <v>424</v>
      </c>
      <c r="D219" s="251">
        <v>10</v>
      </c>
      <c r="E219" s="59">
        <f t="shared" si="10"/>
        <v>4240</v>
      </c>
      <c r="F219" s="20" t="s">
        <v>42</v>
      </c>
      <c r="G219" s="59">
        <v>5.3999999999999999E-2</v>
      </c>
      <c r="H219" s="122">
        <f t="shared" si="11"/>
        <v>228.96</v>
      </c>
    </row>
    <row r="220" spans="1:8" ht="15.75" thickBot="1" x14ac:dyDescent="0.3">
      <c r="A220" s="25"/>
      <c r="B220" s="89"/>
      <c r="C220" s="111"/>
      <c r="D220" s="252"/>
      <c r="E220" s="27"/>
      <c r="F220" s="46"/>
      <c r="G220" s="27"/>
      <c r="H220" s="125"/>
    </row>
    <row r="221" spans="1:8" ht="15.75" thickBot="1" x14ac:dyDescent="0.3">
      <c r="A221" s="112" t="s">
        <v>271</v>
      </c>
      <c r="B221" s="113"/>
      <c r="C221" s="113"/>
      <c r="D221" s="253"/>
      <c r="E221" s="29"/>
      <c r="F221" s="29"/>
      <c r="G221" s="29"/>
      <c r="H221" s="120"/>
    </row>
    <row r="222" spans="1:8" x14ac:dyDescent="0.25">
      <c r="A222" s="13" t="s">
        <v>478</v>
      </c>
      <c r="B222" s="84" t="s">
        <v>266</v>
      </c>
      <c r="C222" s="109">
        <v>98</v>
      </c>
      <c r="D222" s="254">
        <v>10</v>
      </c>
      <c r="E222" s="19">
        <f t="shared" si="10"/>
        <v>980</v>
      </c>
      <c r="F222" s="21" t="s">
        <v>42</v>
      </c>
      <c r="G222" s="19">
        <v>5.3999999999999999E-2</v>
      </c>
      <c r="H222" s="126">
        <f t="shared" si="11"/>
        <v>52.92</v>
      </c>
    </row>
    <row r="223" spans="1:8" x14ac:dyDescent="0.25">
      <c r="A223" s="11"/>
      <c r="B223" s="51"/>
      <c r="C223" s="51"/>
      <c r="D223" s="18"/>
      <c r="E223" s="59"/>
      <c r="F223" s="59"/>
      <c r="G223" s="59"/>
      <c r="H223" s="122"/>
    </row>
    <row r="224" spans="1:8" ht="15.75" thickBot="1" x14ac:dyDescent="0.3">
      <c r="A224" s="25"/>
      <c r="B224" s="89"/>
      <c r="C224" s="89"/>
      <c r="D224" s="255"/>
      <c r="E224" s="27"/>
      <c r="F224" s="27"/>
      <c r="G224" s="27"/>
      <c r="H224" s="125"/>
    </row>
    <row r="225" spans="1:8" ht="15.75" thickBot="1" x14ac:dyDescent="0.3">
      <c r="A225" s="107" t="s">
        <v>270</v>
      </c>
      <c r="B225" s="113"/>
      <c r="C225" s="108"/>
      <c r="D225" s="253"/>
      <c r="E225" s="29"/>
      <c r="F225" s="29"/>
      <c r="G225" s="29"/>
      <c r="H225" s="120"/>
    </row>
    <row r="226" spans="1:8" x14ac:dyDescent="0.25">
      <c r="A226" s="13" t="s">
        <v>613</v>
      </c>
      <c r="B226" s="84" t="s">
        <v>273</v>
      </c>
      <c r="C226" s="109">
        <v>188</v>
      </c>
      <c r="D226" s="254">
        <v>22</v>
      </c>
      <c r="E226" s="19">
        <f t="shared" si="10"/>
        <v>4136</v>
      </c>
      <c r="F226" s="21" t="s">
        <v>39</v>
      </c>
      <c r="G226" s="19">
        <v>5.5E-2</v>
      </c>
      <c r="H226" s="126">
        <f t="shared" si="11"/>
        <v>227.48</v>
      </c>
    </row>
    <row r="227" spans="1:8" x14ac:dyDescent="0.25">
      <c r="A227" s="11" t="s">
        <v>614</v>
      </c>
      <c r="B227" s="51" t="s">
        <v>273</v>
      </c>
      <c r="C227" s="58">
        <v>289</v>
      </c>
      <c r="D227" s="251">
        <v>11</v>
      </c>
      <c r="E227" s="59">
        <f t="shared" si="10"/>
        <v>3179</v>
      </c>
      <c r="F227" s="20" t="s">
        <v>45</v>
      </c>
      <c r="G227" s="59">
        <v>5.5E-2</v>
      </c>
      <c r="H227" s="122">
        <f t="shared" si="11"/>
        <v>174.845</v>
      </c>
    </row>
    <row r="228" spans="1:8" x14ac:dyDescent="0.25">
      <c r="A228" s="11" t="s">
        <v>615</v>
      </c>
      <c r="B228" s="51" t="s">
        <v>273</v>
      </c>
      <c r="C228" s="58">
        <v>70</v>
      </c>
      <c r="D228" s="251">
        <v>10</v>
      </c>
      <c r="E228" s="59">
        <f t="shared" si="10"/>
        <v>700</v>
      </c>
      <c r="F228" s="20" t="s">
        <v>42</v>
      </c>
      <c r="G228" s="59">
        <v>5.5E-2</v>
      </c>
      <c r="H228" s="122">
        <f t="shared" si="11"/>
        <v>38.5</v>
      </c>
    </row>
    <row r="229" spans="1:8" x14ac:dyDescent="0.25">
      <c r="A229" s="11" t="s">
        <v>616</v>
      </c>
      <c r="B229" s="51" t="s">
        <v>273</v>
      </c>
      <c r="C229" s="58">
        <v>104</v>
      </c>
      <c r="D229" s="251">
        <v>10</v>
      </c>
      <c r="E229" s="59">
        <f t="shared" si="10"/>
        <v>1040</v>
      </c>
      <c r="F229" s="20" t="s">
        <v>42</v>
      </c>
      <c r="G229" s="59">
        <v>5.5E-2</v>
      </c>
      <c r="H229" s="122">
        <f t="shared" si="11"/>
        <v>57.2</v>
      </c>
    </row>
    <row r="230" spans="1:8" x14ac:dyDescent="0.25">
      <c r="A230" s="11" t="s">
        <v>617</v>
      </c>
      <c r="B230" s="51" t="s">
        <v>273</v>
      </c>
      <c r="C230" s="58">
        <v>70</v>
      </c>
      <c r="D230" s="251">
        <v>10</v>
      </c>
      <c r="E230" s="59">
        <f t="shared" si="10"/>
        <v>700</v>
      </c>
      <c r="F230" s="20" t="s">
        <v>42</v>
      </c>
      <c r="G230" s="59">
        <v>5.5E-2</v>
      </c>
      <c r="H230" s="122">
        <f t="shared" si="11"/>
        <v>38.5</v>
      </c>
    </row>
    <row r="231" spans="1:8" x14ac:dyDescent="0.25">
      <c r="A231" s="11" t="s">
        <v>479</v>
      </c>
      <c r="B231" s="51" t="s">
        <v>273</v>
      </c>
      <c r="C231" s="58">
        <v>1883</v>
      </c>
      <c r="D231" s="251">
        <v>5</v>
      </c>
      <c r="E231" s="59">
        <f t="shared" si="10"/>
        <v>9415</v>
      </c>
      <c r="F231" s="20" t="s">
        <v>42</v>
      </c>
      <c r="G231" s="59">
        <v>5.5E-2</v>
      </c>
      <c r="H231" s="122">
        <f t="shared" si="11"/>
        <v>517.82500000000005</v>
      </c>
    </row>
    <row r="232" spans="1:8" x14ac:dyDescent="0.25">
      <c r="A232" s="11" t="s">
        <v>618</v>
      </c>
      <c r="B232" s="51" t="s">
        <v>273</v>
      </c>
      <c r="C232" s="58">
        <v>472</v>
      </c>
      <c r="D232" s="251">
        <v>10</v>
      </c>
      <c r="E232" s="59">
        <f t="shared" si="10"/>
        <v>4720</v>
      </c>
      <c r="F232" s="20" t="s">
        <v>42</v>
      </c>
      <c r="G232" s="59">
        <v>5.5E-2</v>
      </c>
      <c r="H232" s="122">
        <f t="shared" si="11"/>
        <v>259.60000000000002</v>
      </c>
    </row>
    <row r="233" spans="1:8" x14ac:dyDescent="0.25">
      <c r="A233" s="11" t="s">
        <v>619</v>
      </c>
      <c r="B233" s="51" t="s">
        <v>273</v>
      </c>
      <c r="C233" s="58">
        <v>233</v>
      </c>
      <c r="D233" s="251">
        <v>10</v>
      </c>
      <c r="E233" s="59">
        <f t="shared" si="10"/>
        <v>2330</v>
      </c>
      <c r="F233" s="20" t="s">
        <v>45</v>
      </c>
      <c r="G233" s="59">
        <v>5.5E-2</v>
      </c>
      <c r="H233" s="122">
        <f t="shared" si="11"/>
        <v>128.15</v>
      </c>
    </row>
    <row r="234" spans="1:8" x14ac:dyDescent="0.25">
      <c r="A234" s="11" t="s">
        <v>480</v>
      </c>
      <c r="B234" s="51" t="s">
        <v>273</v>
      </c>
      <c r="C234" s="58">
        <v>463</v>
      </c>
      <c r="D234" s="58">
        <v>44</v>
      </c>
      <c r="E234" s="59">
        <f t="shared" si="10"/>
        <v>20372</v>
      </c>
      <c r="F234" s="20" t="s">
        <v>39</v>
      </c>
      <c r="G234" s="59">
        <v>5.5E-2</v>
      </c>
      <c r="H234" s="122">
        <f t="shared" si="11"/>
        <v>1120.46</v>
      </c>
    </row>
    <row r="235" spans="1:8" x14ac:dyDescent="0.25">
      <c r="A235" s="11" t="s">
        <v>269</v>
      </c>
      <c r="B235" s="51" t="s">
        <v>273</v>
      </c>
      <c r="C235" s="58">
        <v>998</v>
      </c>
      <c r="D235" s="251">
        <v>10</v>
      </c>
      <c r="E235" s="59">
        <f t="shared" si="10"/>
        <v>9980</v>
      </c>
      <c r="F235" s="20" t="s">
        <v>45</v>
      </c>
      <c r="G235" s="59">
        <v>5.5E-2</v>
      </c>
      <c r="H235" s="122">
        <f t="shared" si="11"/>
        <v>548.9</v>
      </c>
    </row>
    <row r="236" spans="1:8" ht="15.75" thickBot="1" x14ac:dyDescent="0.3">
      <c r="A236" s="25"/>
      <c r="B236" s="89"/>
      <c r="C236" s="111"/>
      <c r="D236" s="111"/>
      <c r="E236" s="27"/>
      <c r="F236" s="46"/>
      <c r="G236" s="27"/>
      <c r="H236" s="125"/>
    </row>
    <row r="237" spans="1:8" ht="15.75" thickBot="1" x14ac:dyDescent="0.3">
      <c r="A237" s="112" t="s">
        <v>274</v>
      </c>
      <c r="B237" s="113"/>
      <c r="C237" s="113"/>
      <c r="D237" s="29"/>
      <c r="E237" s="29"/>
      <c r="F237" s="29"/>
      <c r="G237" s="29"/>
      <c r="H237" s="120"/>
    </row>
    <row r="238" spans="1:8" ht="30" x14ac:dyDescent="0.25">
      <c r="A238" s="13" t="s">
        <v>620</v>
      </c>
      <c r="B238" s="84" t="s">
        <v>273</v>
      </c>
      <c r="C238" s="109">
        <v>664</v>
      </c>
      <c r="D238" s="109">
        <v>10</v>
      </c>
      <c r="E238" s="19">
        <f t="shared" si="10"/>
        <v>6640</v>
      </c>
      <c r="F238" s="21" t="s">
        <v>42</v>
      </c>
      <c r="G238" s="19">
        <v>5.5E-2</v>
      </c>
      <c r="H238" s="126">
        <f t="shared" si="11"/>
        <v>365.2</v>
      </c>
    </row>
    <row r="239" spans="1:8" ht="30" x14ac:dyDescent="0.25">
      <c r="A239" s="11" t="s">
        <v>621</v>
      </c>
      <c r="B239" s="51" t="s">
        <v>273</v>
      </c>
      <c r="C239" s="58">
        <v>597</v>
      </c>
      <c r="D239" s="58">
        <v>10</v>
      </c>
      <c r="E239" s="59">
        <f t="shared" si="10"/>
        <v>5970</v>
      </c>
      <c r="F239" s="20" t="s">
        <v>42</v>
      </c>
      <c r="G239" s="59">
        <v>5.5E-2</v>
      </c>
      <c r="H239" s="122">
        <f t="shared" si="11"/>
        <v>328.35</v>
      </c>
    </row>
    <row r="240" spans="1:8" ht="30" x14ac:dyDescent="0.25">
      <c r="A240" s="11" t="s">
        <v>622</v>
      </c>
      <c r="B240" s="51" t="s">
        <v>273</v>
      </c>
      <c r="C240" s="58">
        <v>159</v>
      </c>
      <c r="D240" s="58">
        <v>10</v>
      </c>
      <c r="E240" s="59">
        <f t="shared" si="10"/>
        <v>1590</v>
      </c>
      <c r="F240" s="20" t="s">
        <v>42</v>
      </c>
      <c r="G240" s="59">
        <v>5.5E-2</v>
      </c>
      <c r="H240" s="122">
        <f t="shared" si="11"/>
        <v>87.45</v>
      </c>
    </row>
    <row r="241" spans="1:11" x14ac:dyDescent="0.25">
      <c r="A241" s="11" t="s">
        <v>623</v>
      </c>
      <c r="B241" s="51" t="s">
        <v>273</v>
      </c>
      <c r="C241" s="58">
        <v>327</v>
      </c>
      <c r="D241" s="58">
        <v>10</v>
      </c>
      <c r="E241" s="59">
        <f t="shared" si="10"/>
        <v>3270</v>
      </c>
      <c r="F241" s="20" t="s">
        <v>42</v>
      </c>
      <c r="G241" s="59">
        <v>5.5E-2</v>
      </c>
      <c r="H241" s="122">
        <f t="shared" si="11"/>
        <v>179.85</v>
      </c>
    </row>
    <row r="242" spans="1:11" x14ac:dyDescent="0.25">
      <c r="A242" s="117" t="s">
        <v>275</v>
      </c>
      <c r="B242" s="51"/>
      <c r="C242" s="51"/>
      <c r="D242" s="59"/>
      <c r="E242" s="59"/>
      <c r="F242" s="20"/>
      <c r="G242" s="59"/>
      <c r="H242" s="122"/>
    </row>
    <row r="243" spans="1:11" x14ac:dyDescent="0.25">
      <c r="A243" s="11" t="s">
        <v>481</v>
      </c>
      <c r="B243" s="51" t="s">
        <v>273</v>
      </c>
      <c r="C243" s="58">
        <v>589</v>
      </c>
      <c r="D243" s="58">
        <v>10</v>
      </c>
      <c r="E243" s="59">
        <f t="shared" si="10"/>
        <v>5890</v>
      </c>
      <c r="F243" s="20" t="s">
        <v>42</v>
      </c>
      <c r="G243" s="59">
        <v>5.5E-2</v>
      </c>
      <c r="H243" s="122">
        <f t="shared" si="11"/>
        <v>323.95</v>
      </c>
    </row>
    <row r="244" spans="1:11" ht="15.75" thickBot="1" x14ac:dyDescent="0.3">
      <c r="A244" s="37"/>
      <c r="B244" s="27"/>
      <c r="C244" s="27"/>
      <c r="D244" s="27"/>
      <c r="E244" s="27"/>
      <c r="F244" s="27"/>
      <c r="G244" s="27"/>
      <c r="H244" s="125"/>
    </row>
    <row r="245" spans="1:11" ht="30.75" thickBot="1" x14ac:dyDescent="0.3">
      <c r="A245" s="226" t="s">
        <v>278</v>
      </c>
      <c r="B245" s="227"/>
      <c r="C245" s="227"/>
      <c r="D245" s="227"/>
      <c r="E245" s="227">
        <f>SUM(E206:E244)</f>
        <v>134211</v>
      </c>
      <c r="F245" s="227"/>
      <c r="G245" s="227"/>
      <c r="H245" s="228">
        <f>SUM(H206:H243)</f>
        <v>7327.326</v>
      </c>
    </row>
    <row r="246" spans="1:11" x14ac:dyDescent="0.25">
      <c r="A246" s="230"/>
      <c r="B246" s="231"/>
      <c r="C246" s="231"/>
      <c r="D246" s="231"/>
      <c r="E246" s="231"/>
      <c r="F246" s="231"/>
      <c r="G246" s="231"/>
      <c r="H246" s="232"/>
    </row>
    <row r="247" spans="1:11" x14ac:dyDescent="0.25">
      <c r="A247" s="233" t="s">
        <v>571</v>
      </c>
      <c r="B247" s="229"/>
      <c r="C247" s="229"/>
      <c r="D247" s="229"/>
      <c r="E247" s="229">
        <f>SUM(E206:E222)</f>
        <v>54279</v>
      </c>
      <c r="F247" s="229"/>
      <c r="G247" s="229"/>
      <c r="H247" s="234">
        <f>SUM(H206:H222)</f>
        <v>2931.0660000000003</v>
      </c>
      <c r="J247" s="127"/>
      <c r="K247" s="127"/>
    </row>
    <row r="248" spans="1:11" ht="15.75" thickBot="1" x14ac:dyDescent="0.3">
      <c r="A248" s="132" t="s">
        <v>572</v>
      </c>
      <c r="B248" s="133"/>
      <c r="C248" s="133"/>
      <c r="D248" s="133"/>
      <c r="E248" s="133">
        <f>SUM(E226:E243)</f>
        <v>79932</v>
      </c>
      <c r="F248" s="133"/>
      <c r="G248" s="133"/>
      <c r="H248" s="235">
        <f>SUM(H226:H243)</f>
        <v>4396.2599999999993</v>
      </c>
    </row>
    <row r="249" spans="1:11" x14ac:dyDescent="0.25">
      <c r="H249" s="127"/>
    </row>
    <row r="250" spans="1:11" ht="15.75" thickBot="1" x14ac:dyDescent="0.3">
      <c r="H250" s="127"/>
    </row>
    <row r="251" spans="1:11" ht="30.75" thickBot="1" x14ac:dyDescent="0.3">
      <c r="A251" s="107" t="s">
        <v>482</v>
      </c>
      <c r="B251" s="129" t="s">
        <v>279</v>
      </c>
      <c r="C251" s="101" t="s">
        <v>14</v>
      </c>
      <c r="D251" s="105" t="s">
        <v>33</v>
      </c>
      <c r="E251" s="105" t="s">
        <v>35</v>
      </c>
      <c r="F251" s="106" t="s">
        <v>34</v>
      </c>
      <c r="G251" s="101" t="s">
        <v>36</v>
      </c>
      <c r="H251" s="130" t="s">
        <v>263</v>
      </c>
    </row>
    <row r="252" spans="1:11" ht="15.75" thickBot="1" x14ac:dyDescent="0.3">
      <c r="A252" s="76" t="s">
        <v>270</v>
      </c>
      <c r="B252" s="29"/>
      <c r="C252" s="29"/>
      <c r="D252" s="29"/>
      <c r="E252" s="29"/>
      <c r="F252" s="29"/>
      <c r="G252" s="29"/>
      <c r="H252" s="120"/>
    </row>
    <row r="253" spans="1:11" ht="30" x14ac:dyDescent="0.25">
      <c r="A253" s="13" t="s">
        <v>624</v>
      </c>
      <c r="B253" s="84" t="s">
        <v>280</v>
      </c>
      <c r="C253" s="118">
        <v>54</v>
      </c>
      <c r="D253" s="19">
        <v>10</v>
      </c>
      <c r="E253" s="19">
        <f>D253*C253</f>
        <v>540</v>
      </c>
      <c r="F253" s="21" t="s">
        <v>42</v>
      </c>
      <c r="G253" s="19">
        <v>5.3999999999999999E-2</v>
      </c>
      <c r="H253" s="126">
        <f>G253*E253</f>
        <v>29.16</v>
      </c>
    </row>
    <row r="254" spans="1:11" ht="30" x14ac:dyDescent="0.25">
      <c r="A254" s="11" t="s">
        <v>286</v>
      </c>
      <c r="B254" s="51" t="s">
        <v>281</v>
      </c>
      <c r="C254" s="48">
        <v>1504</v>
      </c>
      <c r="D254" s="18">
        <v>5</v>
      </c>
      <c r="E254" s="59">
        <f>D254*C254</f>
        <v>7520</v>
      </c>
      <c r="F254" s="20" t="s">
        <v>42</v>
      </c>
      <c r="G254" s="59">
        <v>5.3999999999999999E-2</v>
      </c>
      <c r="H254" s="122">
        <f>G254*E254</f>
        <v>406.08</v>
      </c>
    </row>
    <row r="255" spans="1:11" ht="30" x14ac:dyDescent="0.25">
      <c r="A255" s="11" t="s">
        <v>483</v>
      </c>
      <c r="B255" s="51" t="s">
        <v>280</v>
      </c>
      <c r="C255" s="48">
        <v>49.199999999999996</v>
      </c>
      <c r="D255" s="19">
        <v>10</v>
      </c>
      <c r="E255" s="59">
        <f t="shared" ref="E255:E272" si="12">D255*C255</f>
        <v>491.99999999999994</v>
      </c>
      <c r="F255" s="20" t="s">
        <v>42</v>
      </c>
      <c r="G255" s="59">
        <v>5.3999999999999999E-2</v>
      </c>
      <c r="H255" s="122">
        <f t="shared" ref="H255:H272" si="13">G255*E255</f>
        <v>26.567999999999998</v>
      </c>
    </row>
    <row r="256" spans="1:11" x14ac:dyDescent="0.25">
      <c r="A256" s="11" t="s">
        <v>484</v>
      </c>
      <c r="B256" s="51" t="s">
        <v>280</v>
      </c>
      <c r="C256" s="48">
        <v>42</v>
      </c>
      <c r="D256" s="59">
        <v>10</v>
      </c>
      <c r="E256" s="59">
        <f t="shared" si="12"/>
        <v>420</v>
      </c>
      <c r="F256" s="20" t="s">
        <v>42</v>
      </c>
      <c r="G256" s="59">
        <v>5.3999999999999999E-2</v>
      </c>
      <c r="H256" s="122">
        <f t="shared" si="13"/>
        <v>22.68</v>
      </c>
    </row>
    <row r="257" spans="1:8" ht="30" x14ac:dyDescent="0.25">
      <c r="A257" s="11" t="s">
        <v>625</v>
      </c>
      <c r="B257" s="51" t="s">
        <v>280</v>
      </c>
      <c r="C257" s="48">
        <v>29.900000000000002</v>
      </c>
      <c r="D257" s="19">
        <v>10</v>
      </c>
      <c r="E257" s="59">
        <f t="shared" si="12"/>
        <v>299</v>
      </c>
      <c r="F257" s="20" t="s">
        <v>42</v>
      </c>
      <c r="G257" s="59">
        <v>5.3999999999999999E-2</v>
      </c>
      <c r="H257" s="122">
        <f t="shared" si="13"/>
        <v>16.146000000000001</v>
      </c>
    </row>
    <row r="258" spans="1:8" ht="30" x14ac:dyDescent="0.25">
      <c r="A258" s="11" t="s">
        <v>485</v>
      </c>
      <c r="B258" s="51" t="s">
        <v>280</v>
      </c>
      <c r="C258" s="48">
        <v>54</v>
      </c>
      <c r="D258" s="59">
        <v>10</v>
      </c>
      <c r="E258" s="59">
        <f t="shared" si="12"/>
        <v>540</v>
      </c>
      <c r="F258" s="20" t="s">
        <v>42</v>
      </c>
      <c r="G258" s="59">
        <v>5.3999999999999999E-2</v>
      </c>
      <c r="H258" s="122">
        <f t="shared" si="13"/>
        <v>29.16</v>
      </c>
    </row>
    <row r="259" spans="1:8" ht="30" x14ac:dyDescent="0.25">
      <c r="A259" s="11" t="s">
        <v>486</v>
      </c>
      <c r="B259" s="51" t="s">
        <v>280</v>
      </c>
      <c r="C259" s="48">
        <v>91.5</v>
      </c>
      <c r="D259" s="19">
        <v>10</v>
      </c>
      <c r="E259" s="59">
        <f t="shared" si="12"/>
        <v>915</v>
      </c>
      <c r="F259" s="20" t="s">
        <v>42</v>
      </c>
      <c r="G259" s="59">
        <v>5.3999999999999999E-2</v>
      </c>
      <c r="H259" s="122">
        <f t="shared" si="13"/>
        <v>49.41</v>
      </c>
    </row>
    <row r="260" spans="1:8" x14ac:dyDescent="0.25">
      <c r="A260" s="11" t="s">
        <v>487</v>
      </c>
      <c r="B260" s="51" t="s">
        <v>280</v>
      </c>
      <c r="C260" s="48">
        <v>41.6</v>
      </c>
      <c r="D260" s="59">
        <v>10</v>
      </c>
      <c r="E260" s="59">
        <f t="shared" si="12"/>
        <v>416</v>
      </c>
      <c r="F260" s="20" t="s">
        <v>42</v>
      </c>
      <c r="G260" s="59">
        <v>5.3999999999999999E-2</v>
      </c>
      <c r="H260" s="122">
        <f t="shared" si="13"/>
        <v>22.463999999999999</v>
      </c>
    </row>
    <row r="261" spans="1:8" ht="30" x14ac:dyDescent="0.25">
      <c r="A261" s="11" t="s">
        <v>488</v>
      </c>
      <c r="B261" s="51" t="s">
        <v>280</v>
      </c>
      <c r="C261" s="48">
        <v>54.6</v>
      </c>
      <c r="D261" s="19">
        <v>10</v>
      </c>
      <c r="E261" s="59">
        <f t="shared" si="12"/>
        <v>546</v>
      </c>
      <c r="F261" s="20" t="s">
        <v>42</v>
      </c>
      <c r="G261" s="59">
        <v>5.3999999999999999E-2</v>
      </c>
      <c r="H261" s="122">
        <f t="shared" si="13"/>
        <v>29.483999999999998</v>
      </c>
    </row>
    <row r="262" spans="1:8" x14ac:dyDescent="0.25">
      <c r="A262" s="11" t="s">
        <v>489</v>
      </c>
      <c r="B262" s="51" t="s">
        <v>280</v>
      </c>
      <c r="C262" s="48">
        <v>14.3</v>
      </c>
      <c r="D262" s="59">
        <v>10</v>
      </c>
      <c r="E262" s="59">
        <f t="shared" si="12"/>
        <v>143</v>
      </c>
      <c r="F262" s="20" t="s">
        <v>42</v>
      </c>
      <c r="G262" s="59">
        <v>5.3999999999999999E-2</v>
      </c>
      <c r="H262" s="122">
        <f t="shared" si="13"/>
        <v>7.7219999999999995</v>
      </c>
    </row>
    <row r="263" spans="1:8" ht="30" x14ac:dyDescent="0.25">
      <c r="A263" s="11" t="s">
        <v>626</v>
      </c>
      <c r="B263" s="51" t="s">
        <v>280</v>
      </c>
      <c r="C263" s="48">
        <v>66</v>
      </c>
      <c r="D263" s="19">
        <v>10</v>
      </c>
      <c r="E263" s="59">
        <f t="shared" si="12"/>
        <v>660</v>
      </c>
      <c r="F263" s="20" t="s">
        <v>42</v>
      </c>
      <c r="G263" s="59">
        <v>5.3999999999999999E-2</v>
      </c>
      <c r="H263" s="122">
        <f t="shared" si="13"/>
        <v>35.64</v>
      </c>
    </row>
    <row r="264" spans="1:8" ht="30" x14ac:dyDescent="0.25">
      <c r="A264" s="11" t="s">
        <v>490</v>
      </c>
      <c r="B264" s="51" t="s">
        <v>280</v>
      </c>
      <c r="C264" s="48">
        <v>27</v>
      </c>
      <c r="D264" s="59">
        <v>10</v>
      </c>
      <c r="E264" s="59">
        <f t="shared" si="12"/>
        <v>270</v>
      </c>
      <c r="F264" s="20" t="s">
        <v>42</v>
      </c>
      <c r="G264" s="59">
        <v>5.3999999999999999E-2</v>
      </c>
      <c r="H264" s="122">
        <f t="shared" si="13"/>
        <v>14.58</v>
      </c>
    </row>
    <row r="265" spans="1:8" ht="30" x14ac:dyDescent="0.25">
      <c r="A265" s="11" t="s">
        <v>627</v>
      </c>
      <c r="B265" s="51" t="s">
        <v>282</v>
      </c>
      <c r="C265" s="48">
        <v>353.1</v>
      </c>
      <c r="D265" s="19">
        <v>10</v>
      </c>
      <c r="E265" s="59">
        <f t="shared" si="12"/>
        <v>3531</v>
      </c>
      <c r="F265" s="20" t="s">
        <v>42</v>
      </c>
      <c r="G265" s="59">
        <v>5.3999999999999999E-2</v>
      </c>
      <c r="H265" s="122">
        <f t="shared" si="13"/>
        <v>190.67400000000001</v>
      </c>
    </row>
    <row r="266" spans="1:8" x14ac:dyDescent="0.25">
      <c r="A266" s="11" t="s">
        <v>491</v>
      </c>
      <c r="B266" s="51" t="s">
        <v>280</v>
      </c>
      <c r="C266" s="48">
        <v>58.5</v>
      </c>
      <c r="D266" s="59">
        <v>10</v>
      </c>
      <c r="E266" s="59">
        <f t="shared" si="12"/>
        <v>585</v>
      </c>
      <c r="F266" s="20" t="s">
        <v>42</v>
      </c>
      <c r="G266" s="59">
        <v>5.3999999999999999E-2</v>
      </c>
      <c r="H266" s="122">
        <f t="shared" si="13"/>
        <v>31.59</v>
      </c>
    </row>
    <row r="267" spans="1:8" ht="30" x14ac:dyDescent="0.25">
      <c r="A267" s="11" t="s">
        <v>492</v>
      </c>
      <c r="B267" s="51" t="s">
        <v>280</v>
      </c>
      <c r="C267" s="48">
        <v>31.900000000000002</v>
      </c>
      <c r="D267" s="19">
        <v>10</v>
      </c>
      <c r="E267" s="59">
        <f t="shared" si="12"/>
        <v>319</v>
      </c>
      <c r="F267" s="20" t="s">
        <v>42</v>
      </c>
      <c r="G267" s="59">
        <v>5.3999999999999999E-2</v>
      </c>
      <c r="H267" s="122">
        <f t="shared" si="13"/>
        <v>17.225999999999999</v>
      </c>
    </row>
    <row r="268" spans="1:8" ht="15.75" thickBot="1" x14ac:dyDescent="0.3">
      <c r="A268" s="25"/>
      <c r="B268" s="89"/>
      <c r="C268" s="49"/>
      <c r="D268" s="27"/>
      <c r="E268" s="27"/>
      <c r="F268" s="46"/>
      <c r="G268" s="27"/>
      <c r="H268" s="125"/>
    </row>
    <row r="269" spans="1:8" ht="15.75" thickBot="1" x14ac:dyDescent="0.3">
      <c r="A269" s="112" t="s">
        <v>274</v>
      </c>
      <c r="B269" s="113"/>
      <c r="C269" s="119"/>
      <c r="D269" s="29"/>
      <c r="E269" s="29"/>
      <c r="F269" s="110"/>
      <c r="G269" s="29"/>
      <c r="H269" s="120"/>
    </row>
    <row r="270" spans="1:8" ht="30" x14ac:dyDescent="0.25">
      <c r="A270" s="13" t="s">
        <v>287</v>
      </c>
      <c r="B270" s="84" t="s">
        <v>283</v>
      </c>
      <c r="C270" s="118">
        <v>75</v>
      </c>
      <c r="D270" s="19">
        <v>10</v>
      </c>
      <c r="E270" s="19">
        <f t="shared" si="12"/>
        <v>750</v>
      </c>
      <c r="F270" s="21" t="s">
        <v>42</v>
      </c>
      <c r="G270" s="19">
        <v>5.3999999999999999E-2</v>
      </c>
      <c r="H270" s="126">
        <f t="shared" si="13"/>
        <v>40.5</v>
      </c>
    </row>
    <row r="271" spans="1:8" ht="30" x14ac:dyDescent="0.25">
      <c r="A271" s="11" t="s">
        <v>290</v>
      </c>
      <c r="B271" s="51" t="s">
        <v>284</v>
      </c>
      <c r="C271" s="48">
        <v>90</v>
      </c>
      <c r="D271" s="59">
        <v>10</v>
      </c>
      <c r="E271" s="59">
        <f t="shared" si="12"/>
        <v>900</v>
      </c>
      <c r="F271" s="20" t="s">
        <v>42</v>
      </c>
      <c r="G271" s="59">
        <v>5.3999999999999999E-2</v>
      </c>
      <c r="H271" s="122">
        <f t="shared" si="13"/>
        <v>48.6</v>
      </c>
    </row>
    <row r="272" spans="1:8" ht="45" x14ac:dyDescent="0.25">
      <c r="A272" s="11" t="s">
        <v>288</v>
      </c>
      <c r="B272" s="51" t="s">
        <v>285</v>
      </c>
      <c r="C272" s="48">
        <v>260</v>
      </c>
      <c r="D272" s="59">
        <v>10</v>
      </c>
      <c r="E272" s="59">
        <f t="shared" si="12"/>
        <v>2600</v>
      </c>
      <c r="F272" s="20" t="s">
        <v>42</v>
      </c>
      <c r="G272" s="59">
        <v>5.3999999999999999E-2</v>
      </c>
      <c r="H272" s="122">
        <f t="shared" si="13"/>
        <v>140.4</v>
      </c>
    </row>
    <row r="273" spans="1:8" ht="15.75" thickBot="1" x14ac:dyDescent="0.3">
      <c r="A273" s="37"/>
      <c r="B273" s="27"/>
      <c r="C273" s="27"/>
      <c r="D273" s="27"/>
      <c r="E273" s="27"/>
      <c r="F273" s="27"/>
      <c r="G273" s="27"/>
      <c r="H273" s="104"/>
    </row>
    <row r="274" spans="1:8" ht="15.75" thickBot="1" x14ac:dyDescent="0.3">
      <c r="A274" s="76" t="s">
        <v>289</v>
      </c>
      <c r="B274" s="31"/>
      <c r="C274" s="31"/>
      <c r="D274" s="31"/>
      <c r="E274" s="31">
        <f>SUM(E253:E272)</f>
        <v>21446</v>
      </c>
      <c r="F274" s="31"/>
      <c r="G274" s="31"/>
      <c r="H274" s="131">
        <f>SUM(H253:H273)</f>
        <v>1158.0840000000001</v>
      </c>
    </row>
  </sheetData>
  <mergeCells count="8">
    <mergeCell ref="A1:I2"/>
    <mergeCell ref="A4:I4"/>
    <mergeCell ref="A3:I3"/>
    <mergeCell ref="A65:I65"/>
    <mergeCell ref="A203:H203"/>
    <mergeCell ref="A105:I105"/>
    <mergeCell ref="A190:I190"/>
    <mergeCell ref="A202:I202"/>
  </mergeCells>
  <phoneticPr fontId="23" type="noConversion"/>
  <pageMargins left="0.7" right="0.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06"/>
  <sheetViews>
    <sheetView topLeftCell="A194" workbookViewId="0">
      <selection activeCell="J7" sqref="J7"/>
    </sheetView>
  </sheetViews>
  <sheetFormatPr defaultRowHeight="15" x14ac:dyDescent="0.25"/>
  <cols>
    <col min="1" max="1" width="28" customWidth="1"/>
    <col min="2" max="2" width="36.140625" customWidth="1"/>
    <col min="3" max="3" width="10.7109375" bestFit="1" customWidth="1"/>
    <col min="7" max="7" width="10.140625" bestFit="1" customWidth="1"/>
  </cols>
  <sheetData>
    <row r="1" spans="1:9" x14ac:dyDescent="0.25">
      <c r="A1" s="358" t="s">
        <v>564</v>
      </c>
      <c r="B1" s="359"/>
      <c r="C1" s="359"/>
      <c r="D1" s="359"/>
      <c r="E1" s="359"/>
      <c r="F1" s="359"/>
      <c r="G1" s="359"/>
      <c r="H1" s="359"/>
      <c r="I1" s="397"/>
    </row>
    <row r="2" spans="1:9" ht="15.75" thickBot="1" x14ac:dyDescent="0.3">
      <c r="A2" s="361"/>
      <c r="B2" s="362"/>
      <c r="C2" s="362"/>
      <c r="D2" s="362"/>
      <c r="E2" s="362"/>
      <c r="F2" s="362"/>
      <c r="G2" s="362"/>
      <c r="H2" s="362"/>
      <c r="I2" s="398"/>
    </row>
    <row r="3" spans="1:9" ht="15.75" thickBot="1" x14ac:dyDescent="0.3"/>
    <row r="4" spans="1:9" ht="15.75" thickBot="1" x14ac:dyDescent="0.3">
      <c r="A4" s="389" t="s">
        <v>347</v>
      </c>
      <c r="B4" s="371"/>
      <c r="C4" s="371"/>
      <c r="D4" s="371"/>
      <c r="E4" s="371"/>
      <c r="F4" s="371"/>
      <c r="G4" s="371"/>
      <c r="H4" s="371"/>
      <c r="I4" s="372"/>
    </row>
    <row r="5" spans="1:9" ht="15.75" thickBot="1" x14ac:dyDescent="0.3">
      <c r="A5" s="73" t="s">
        <v>270</v>
      </c>
      <c r="B5" s="101" t="s">
        <v>267</v>
      </c>
      <c r="C5" s="101" t="s">
        <v>291</v>
      </c>
      <c r="D5" s="101" t="s">
        <v>14</v>
      </c>
      <c r="E5" s="101" t="s">
        <v>33</v>
      </c>
      <c r="F5" s="101" t="s">
        <v>34</v>
      </c>
      <c r="G5" s="101" t="s">
        <v>292</v>
      </c>
      <c r="H5" s="101" t="s">
        <v>36</v>
      </c>
      <c r="I5" s="102" t="s">
        <v>263</v>
      </c>
    </row>
    <row r="6" spans="1:9" ht="30" x14ac:dyDescent="0.25">
      <c r="A6" s="256" t="s">
        <v>293</v>
      </c>
      <c r="B6" s="257" t="s">
        <v>312</v>
      </c>
      <c r="C6" s="258" t="s">
        <v>341</v>
      </c>
      <c r="D6" s="259">
        <v>20</v>
      </c>
      <c r="E6" s="260">
        <f>52-9</f>
        <v>43</v>
      </c>
      <c r="F6" s="116" t="s">
        <v>343</v>
      </c>
      <c r="G6" s="116">
        <f>E6*D6</f>
        <v>860</v>
      </c>
      <c r="H6" s="260">
        <v>7.0000000000000001E-3</v>
      </c>
      <c r="I6" s="261">
        <f>H6*G6</f>
        <v>6.0200000000000005</v>
      </c>
    </row>
    <row r="7" spans="1:9" ht="30" x14ac:dyDescent="0.25">
      <c r="A7" s="14" t="s">
        <v>40</v>
      </c>
      <c r="B7" s="262" t="s">
        <v>629</v>
      </c>
      <c r="C7" s="263" t="s">
        <v>341</v>
      </c>
      <c r="D7" s="264">
        <v>1065</v>
      </c>
      <c r="E7" s="18">
        <v>44</v>
      </c>
      <c r="F7" s="265" t="s">
        <v>345</v>
      </c>
      <c r="G7" s="265">
        <f>E7*D7</f>
        <v>46860</v>
      </c>
      <c r="H7" s="18">
        <v>7.0000000000000001E-3</v>
      </c>
      <c r="I7" s="266">
        <f>H7*G7</f>
        <v>328.02</v>
      </c>
    </row>
    <row r="8" spans="1:9" ht="30" x14ac:dyDescent="0.25">
      <c r="A8" s="14" t="s">
        <v>40</v>
      </c>
      <c r="B8" s="262" t="s">
        <v>630</v>
      </c>
      <c r="C8" s="263" t="s">
        <v>341</v>
      </c>
      <c r="D8" s="264">
        <v>1399</v>
      </c>
      <c r="E8" s="18">
        <v>44</v>
      </c>
      <c r="F8" s="265" t="s">
        <v>345</v>
      </c>
      <c r="G8" s="20">
        <f t="shared" ref="G8:G70" si="0">E8*D8</f>
        <v>61556</v>
      </c>
      <c r="H8" s="18">
        <v>7.0000000000000001E-3</v>
      </c>
      <c r="I8" s="266">
        <f t="shared" ref="I8:I70" si="1">H8*G8</f>
        <v>430.892</v>
      </c>
    </row>
    <row r="9" spans="1:9" ht="36.75" x14ac:dyDescent="0.25">
      <c r="A9" s="14" t="s">
        <v>40</v>
      </c>
      <c r="B9" s="262" t="s">
        <v>631</v>
      </c>
      <c r="C9" s="263" t="s">
        <v>341</v>
      </c>
      <c r="D9" s="264">
        <v>1131</v>
      </c>
      <c r="E9" s="18">
        <v>44</v>
      </c>
      <c r="F9" s="265" t="s">
        <v>345</v>
      </c>
      <c r="G9" s="265">
        <f t="shared" si="0"/>
        <v>49764</v>
      </c>
      <c r="H9" s="18">
        <v>7.0000000000000001E-3</v>
      </c>
      <c r="I9" s="266">
        <f t="shared" si="1"/>
        <v>348.34800000000001</v>
      </c>
    </row>
    <row r="10" spans="1:9" ht="30" x14ac:dyDescent="0.25">
      <c r="A10" s="14" t="s">
        <v>40</v>
      </c>
      <c r="B10" s="262" t="s">
        <v>313</v>
      </c>
      <c r="C10" s="263" t="s">
        <v>341</v>
      </c>
      <c r="D10" s="264">
        <v>274</v>
      </c>
      <c r="E10" s="18">
        <v>44</v>
      </c>
      <c r="F10" s="265" t="s">
        <v>345</v>
      </c>
      <c r="G10" s="20">
        <f t="shared" si="0"/>
        <v>12056</v>
      </c>
      <c r="H10" s="18">
        <v>7.0000000000000001E-3</v>
      </c>
      <c r="I10" s="266">
        <f t="shared" si="1"/>
        <v>84.391999999999996</v>
      </c>
    </row>
    <row r="11" spans="1:9" ht="30" x14ac:dyDescent="0.25">
      <c r="A11" s="14" t="s">
        <v>40</v>
      </c>
      <c r="B11" s="262" t="s">
        <v>314</v>
      </c>
      <c r="C11" s="263" t="s">
        <v>341</v>
      </c>
      <c r="D11" s="264">
        <v>163</v>
      </c>
      <c r="E11" s="18">
        <f t="shared" ref="E11" si="2">145-24</f>
        <v>121</v>
      </c>
      <c r="F11" s="265" t="s">
        <v>345</v>
      </c>
      <c r="G11" s="265">
        <f t="shared" si="0"/>
        <v>19723</v>
      </c>
      <c r="H11" s="18">
        <v>7.0000000000000001E-3</v>
      </c>
      <c r="I11" s="266">
        <f t="shared" si="1"/>
        <v>138.06100000000001</v>
      </c>
    </row>
    <row r="12" spans="1:9" ht="30" x14ac:dyDescent="0.25">
      <c r="A12" s="14" t="s">
        <v>40</v>
      </c>
      <c r="B12" s="262" t="s">
        <v>632</v>
      </c>
      <c r="C12" s="263" t="s">
        <v>341</v>
      </c>
      <c r="D12" s="264">
        <v>294</v>
      </c>
      <c r="E12" s="18">
        <v>121</v>
      </c>
      <c r="F12" s="265" t="s">
        <v>345</v>
      </c>
      <c r="G12" s="20">
        <f t="shared" si="0"/>
        <v>35574</v>
      </c>
      <c r="H12" s="18">
        <v>7.0000000000000001E-3</v>
      </c>
      <c r="I12" s="266">
        <f t="shared" si="1"/>
        <v>249.018</v>
      </c>
    </row>
    <row r="13" spans="1:9" ht="30" x14ac:dyDescent="0.25">
      <c r="A13" s="14" t="s">
        <v>294</v>
      </c>
      <c r="B13" s="262" t="s">
        <v>633</v>
      </c>
      <c r="C13" s="263" t="s">
        <v>341</v>
      </c>
      <c r="D13" s="264">
        <v>1741</v>
      </c>
      <c r="E13" s="18">
        <v>44</v>
      </c>
      <c r="F13" s="265" t="s">
        <v>345</v>
      </c>
      <c r="G13" s="265">
        <f t="shared" si="0"/>
        <v>76604</v>
      </c>
      <c r="H13" s="18">
        <v>7.0000000000000001E-3</v>
      </c>
      <c r="I13" s="266">
        <f t="shared" si="1"/>
        <v>536.22800000000007</v>
      </c>
    </row>
    <row r="14" spans="1:9" ht="30" x14ac:dyDescent="0.25">
      <c r="A14" s="14" t="s">
        <v>295</v>
      </c>
      <c r="B14" s="262" t="s">
        <v>315</v>
      </c>
      <c r="C14" s="263" t="s">
        <v>341</v>
      </c>
      <c r="D14" s="264">
        <v>282</v>
      </c>
      <c r="E14" s="18">
        <v>121</v>
      </c>
      <c r="F14" s="265" t="s">
        <v>345</v>
      </c>
      <c r="G14" s="20">
        <f t="shared" si="0"/>
        <v>34122</v>
      </c>
      <c r="H14" s="18">
        <v>7.0000000000000001E-3</v>
      </c>
      <c r="I14" s="266">
        <f t="shared" si="1"/>
        <v>238.85400000000001</v>
      </c>
    </row>
    <row r="15" spans="1:9" ht="30" x14ac:dyDescent="0.25">
      <c r="A15" s="14" t="s">
        <v>46</v>
      </c>
      <c r="B15" s="262" t="s">
        <v>634</v>
      </c>
      <c r="C15" s="263" t="s">
        <v>341</v>
      </c>
      <c r="D15" s="264">
        <v>92</v>
      </c>
      <c r="E15" s="18">
        <f t="shared" ref="E15" si="3">145-24</f>
        <v>121</v>
      </c>
      <c r="F15" s="265" t="s">
        <v>345</v>
      </c>
      <c r="G15" s="265">
        <f t="shared" si="0"/>
        <v>11132</v>
      </c>
      <c r="H15" s="18">
        <v>7.0000000000000001E-3</v>
      </c>
      <c r="I15" s="266">
        <f t="shared" si="1"/>
        <v>77.924000000000007</v>
      </c>
    </row>
    <row r="16" spans="1:9" ht="30" x14ac:dyDescent="0.25">
      <c r="A16" s="14" t="s">
        <v>46</v>
      </c>
      <c r="B16" s="262" t="s">
        <v>316</v>
      </c>
      <c r="C16" s="263" t="s">
        <v>341</v>
      </c>
      <c r="D16" s="264">
        <v>25</v>
      </c>
      <c r="E16" s="18">
        <v>43</v>
      </c>
      <c r="F16" s="20" t="s">
        <v>343</v>
      </c>
      <c r="G16" s="20">
        <f t="shared" si="0"/>
        <v>1075</v>
      </c>
      <c r="H16" s="18">
        <v>7.0000000000000001E-3</v>
      </c>
      <c r="I16" s="266">
        <f t="shared" si="1"/>
        <v>7.5250000000000004</v>
      </c>
    </row>
    <row r="17" spans="1:9" ht="30" x14ac:dyDescent="0.25">
      <c r="A17" s="14" t="s">
        <v>628</v>
      </c>
      <c r="B17" s="262" t="s">
        <v>317</v>
      </c>
      <c r="C17" s="263" t="s">
        <v>341</v>
      </c>
      <c r="D17" s="264">
        <v>3053</v>
      </c>
      <c r="E17" s="18">
        <v>44</v>
      </c>
      <c r="F17" s="265" t="s">
        <v>345</v>
      </c>
      <c r="G17" s="265">
        <f t="shared" si="0"/>
        <v>134332</v>
      </c>
      <c r="H17" s="18">
        <v>7.0000000000000001E-3</v>
      </c>
      <c r="I17" s="266">
        <f t="shared" si="1"/>
        <v>940.32400000000007</v>
      </c>
    </row>
    <row r="18" spans="1:9" ht="30" x14ac:dyDescent="0.25">
      <c r="A18" s="14" t="s">
        <v>296</v>
      </c>
      <c r="B18" s="262" t="s">
        <v>318</v>
      </c>
      <c r="C18" s="263" t="s">
        <v>341</v>
      </c>
      <c r="D18" s="264">
        <v>40</v>
      </c>
      <c r="E18" s="18">
        <v>43</v>
      </c>
      <c r="F18" s="20" t="s">
        <v>343</v>
      </c>
      <c r="G18" s="20">
        <f t="shared" si="0"/>
        <v>1720</v>
      </c>
      <c r="H18" s="18">
        <v>7.0000000000000001E-3</v>
      </c>
      <c r="I18" s="266">
        <f t="shared" si="1"/>
        <v>12.040000000000001</v>
      </c>
    </row>
    <row r="19" spans="1:9" ht="30" x14ac:dyDescent="0.25">
      <c r="A19" s="14" t="s">
        <v>52</v>
      </c>
      <c r="B19" s="262" t="s">
        <v>319</v>
      </c>
      <c r="C19" s="263" t="s">
        <v>341</v>
      </c>
      <c r="D19" s="264">
        <v>373</v>
      </c>
      <c r="E19" s="18">
        <v>43</v>
      </c>
      <c r="F19" s="20" t="s">
        <v>343</v>
      </c>
      <c r="G19" s="265">
        <f t="shared" si="0"/>
        <v>16039</v>
      </c>
      <c r="H19" s="18">
        <v>7.0000000000000001E-3</v>
      </c>
      <c r="I19" s="266">
        <f t="shared" si="1"/>
        <v>112.273</v>
      </c>
    </row>
    <row r="20" spans="1:9" ht="36.75" x14ac:dyDescent="0.25">
      <c r="A20" s="14" t="s">
        <v>297</v>
      </c>
      <c r="B20" s="262" t="s">
        <v>635</v>
      </c>
      <c r="C20" s="263" t="s">
        <v>341</v>
      </c>
      <c r="D20" s="264">
        <v>1278</v>
      </c>
      <c r="E20" s="18">
        <v>121</v>
      </c>
      <c r="F20" s="265" t="s">
        <v>345</v>
      </c>
      <c r="G20" s="20">
        <f t="shared" si="0"/>
        <v>154638</v>
      </c>
      <c r="H20" s="18">
        <v>7.0000000000000001E-3</v>
      </c>
      <c r="I20" s="266">
        <f t="shared" si="1"/>
        <v>1082.4660000000001</v>
      </c>
    </row>
    <row r="21" spans="1:9" ht="36.75" x14ac:dyDescent="0.25">
      <c r="A21" s="14" t="s">
        <v>56</v>
      </c>
      <c r="B21" s="262" t="s">
        <v>320</v>
      </c>
      <c r="C21" s="263" t="s">
        <v>341</v>
      </c>
      <c r="D21" s="264">
        <v>295</v>
      </c>
      <c r="E21" s="18">
        <v>43</v>
      </c>
      <c r="F21" s="20" t="s">
        <v>343</v>
      </c>
      <c r="G21" s="265">
        <f t="shared" si="0"/>
        <v>12685</v>
      </c>
      <c r="H21" s="18">
        <v>7.0000000000000001E-3</v>
      </c>
      <c r="I21" s="266">
        <f t="shared" si="1"/>
        <v>88.795000000000002</v>
      </c>
    </row>
    <row r="22" spans="1:9" ht="30.75" thickBot="1" x14ac:dyDescent="0.3">
      <c r="A22" s="14" t="s">
        <v>298</v>
      </c>
      <c r="B22" s="262" t="s">
        <v>636</v>
      </c>
      <c r="C22" s="263" t="s">
        <v>341</v>
      </c>
      <c r="D22" s="264">
        <v>145</v>
      </c>
      <c r="E22" s="18">
        <v>43</v>
      </c>
      <c r="F22" s="265" t="s">
        <v>345</v>
      </c>
      <c r="G22" s="20">
        <f t="shared" si="0"/>
        <v>6235</v>
      </c>
      <c r="H22" s="18">
        <v>7.0000000000000001E-3</v>
      </c>
      <c r="I22" s="266">
        <f t="shared" si="1"/>
        <v>43.645000000000003</v>
      </c>
    </row>
    <row r="23" spans="1:9" ht="30" x14ac:dyDescent="0.25">
      <c r="A23" s="14" t="s">
        <v>299</v>
      </c>
      <c r="B23" s="262" t="s">
        <v>321</v>
      </c>
      <c r="C23" s="263" t="s">
        <v>341</v>
      </c>
      <c r="D23" s="264">
        <v>600</v>
      </c>
      <c r="E23" s="18">
        <v>44</v>
      </c>
      <c r="F23" s="265" t="s">
        <v>345</v>
      </c>
      <c r="G23" s="265">
        <f t="shared" si="0"/>
        <v>26400</v>
      </c>
      <c r="H23" s="18">
        <v>7.0000000000000001E-3</v>
      </c>
      <c r="I23" s="266">
        <f t="shared" si="1"/>
        <v>184.8</v>
      </c>
    </row>
    <row r="24" spans="1:9" ht="30" x14ac:dyDescent="0.25">
      <c r="A24" s="14" t="s">
        <v>583</v>
      </c>
      <c r="B24" s="262" t="s">
        <v>638</v>
      </c>
      <c r="C24" s="263" t="s">
        <v>341</v>
      </c>
      <c r="D24" s="264">
        <v>986</v>
      </c>
      <c r="E24" s="18">
        <v>44</v>
      </c>
      <c r="F24" s="265" t="s">
        <v>345</v>
      </c>
      <c r="G24" s="20">
        <f t="shared" si="0"/>
        <v>43384</v>
      </c>
      <c r="H24" s="18">
        <v>7.0000000000000001E-3</v>
      </c>
      <c r="I24" s="266">
        <f t="shared" si="1"/>
        <v>303.68799999999999</v>
      </c>
    </row>
    <row r="25" spans="1:9" ht="30" x14ac:dyDescent="0.25">
      <c r="A25" s="14" t="s">
        <v>56</v>
      </c>
      <c r="B25" s="262" t="s">
        <v>637</v>
      </c>
      <c r="C25" s="263" t="s">
        <v>341</v>
      </c>
      <c r="D25" s="264">
        <v>345</v>
      </c>
      <c r="E25" s="18">
        <v>44</v>
      </c>
      <c r="F25" s="265" t="s">
        <v>345</v>
      </c>
      <c r="G25" s="265">
        <f t="shared" si="0"/>
        <v>15180</v>
      </c>
      <c r="H25" s="18">
        <v>7.0000000000000001E-3</v>
      </c>
      <c r="I25" s="266">
        <f t="shared" si="1"/>
        <v>106.26</v>
      </c>
    </row>
    <row r="26" spans="1:9" ht="30" x14ac:dyDescent="0.25">
      <c r="A26" s="14" t="s">
        <v>300</v>
      </c>
      <c r="B26" s="262" t="s">
        <v>642</v>
      </c>
      <c r="C26" s="263" t="s">
        <v>341</v>
      </c>
      <c r="D26" s="264">
        <v>943</v>
      </c>
      <c r="E26" s="18">
        <v>44</v>
      </c>
      <c r="F26" s="265" t="s">
        <v>345</v>
      </c>
      <c r="G26" s="20">
        <f t="shared" si="0"/>
        <v>41492</v>
      </c>
      <c r="H26" s="18">
        <v>7.0000000000000001E-3</v>
      </c>
      <c r="I26" s="266">
        <f t="shared" si="1"/>
        <v>290.44400000000002</v>
      </c>
    </row>
    <row r="27" spans="1:9" ht="30" x14ac:dyDescent="0.25">
      <c r="A27" s="14" t="s">
        <v>300</v>
      </c>
      <c r="B27" s="262" t="s">
        <v>641</v>
      </c>
      <c r="C27" s="263" t="s">
        <v>341</v>
      </c>
      <c r="D27" s="264">
        <v>1180</v>
      </c>
      <c r="E27" s="18">
        <v>44</v>
      </c>
      <c r="F27" s="265" t="s">
        <v>345</v>
      </c>
      <c r="G27" s="20">
        <f t="shared" si="0"/>
        <v>51920</v>
      </c>
      <c r="H27" s="18">
        <v>7.0000000000000001E-3</v>
      </c>
      <c r="I27" s="266">
        <f t="shared" si="1"/>
        <v>363.44</v>
      </c>
    </row>
    <row r="28" spans="1:9" ht="30" x14ac:dyDescent="0.25">
      <c r="A28" s="14" t="s">
        <v>301</v>
      </c>
      <c r="B28" s="262" t="s">
        <v>639</v>
      </c>
      <c r="C28" s="263" t="s">
        <v>341</v>
      </c>
      <c r="D28" s="264">
        <v>324</v>
      </c>
      <c r="E28" s="18">
        <v>121</v>
      </c>
      <c r="F28" s="265" t="s">
        <v>345</v>
      </c>
      <c r="G28" s="265">
        <f t="shared" si="0"/>
        <v>39204</v>
      </c>
      <c r="H28" s="18">
        <v>7.0000000000000001E-3</v>
      </c>
      <c r="I28" s="266">
        <f t="shared" si="1"/>
        <v>274.428</v>
      </c>
    </row>
    <row r="29" spans="1:9" ht="30" x14ac:dyDescent="0.25">
      <c r="A29" s="14" t="s">
        <v>62</v>
      </c>
      <c r="B29" s="262" t="s">
        <v>640</v>
      </c>
      <c r="C29" s="263" t="s">
        <v>341</v>
      </c>
      <c r="D29" s="264">
        <v>934</v>
      </c>
      <c r="E29" s="18">
        <v>121</v>
      </c>
      <c r="F29" s="265" t="s">
        <v>345</v>
      </c>
      <c r="G29" s="20">
        <f t="shared" si="0"/>
        <v>113014</v>
      </c>
      <c r="H29" s="18">
        <v>7.0000000000000001E-3</v>
      </c>
      <c r="I29" s="266">
        <f t="shared" si="1"/>
        <v>791.09800000000007</v>
      </c>
    </row>
    <row r="30" spans="1:9" ht="30" x14ac:dyDescent="0.25">
      <c r="A30" s="14" t="s">
        <v>302</v>
      </c>
      <c r="B30" s="262" t="s">
        <v>643</v>
      </c>
      <c r="C30" s="263" t="s">
        <v>341</v>
      </c>
      <c r="D30" s="264">
        <v>333</v>
      </c>
      <c r="E30" s="18">
        <v>121</v>
      </c>
      <c r="F30" s="265" t="s">
        <v>345</v>
      </c>
      <c r="G30" s="265">
        <f t="shared" si="0"/>
        <v>40293</v>
      </c>
      <c r="H30" s="18">
        <v>7.0000000000000001E-3</v>
      </c>
      <c r="I30" s="266">
        <f t="shared" si="1"/>
        <v>282.05099999999999</v>
      </c>
    </row>
    <row r="31" spans="1:9" ht="30" x14ac:dyDescent="0.25">
      <c r="A31" s="14" t="s">
        <v>68</v>
      </c>
      <c r="B31" s="262" t="s">
        <v>644</v>
      </c>
      <c r="C31" s="263" t="s">
        <v>341</v>
      </c>
      <c r="D31" s="264">
        <v>549</v>
      </c>
      <c r="E31" s="18">
        <v>44</v>
      </c>
      <c r="F31" s="265" t="s">
        <v>345</v>
      </c>
      <c r="G31" s="20">
        <f t="shared" si="0"/>
        <v>24156</v>
      </c>
      <c r="H31" s="18">
        <v>7.0000000000000001E-3</v>
      </c>
      <c r="I31" s="266">
        <f t="shared" si="1"/>
        <v>169.09200000000001</v>
      </c>
    </row>
    <row r="32" spans="1:9" ht="30" x14ac:dyDescent="0.25">
      <c r="A32" s="14" t="s">
        <v>303</v>
      </c>
      <c r="B32" s="262" t="s">
        <v>645</v>
      </c>
      <c r="C32" s="263" t="s">
        <v>341</v>
      </c>
      <c r="D32" s="264">
        <v>15</v>
      </c>
      <c r="E32" s="18">
        <v>43</v>
      </c>
      <c r="F32" s="20" t="s">
        <v>343</v>
      </c>
      <c r="G32" s="265">
        <f t="shared" si="0"/>
        <v>645</v>
      </c>
      <c r="H32" s="18">
        <v>7.0000000000000001E-3</v>
      </c>
      <c r="I32" s="266">
        <f t="shared" si="1"/>
        <v>4.5149999999999997</v>
      </c>
    </row>
    <row r="33" spans="1:9" ht="36.75" x14ac:dyDescent="0.25">
      <c r="A33" s="14" t="s">
        <v>304</v>
      </c>
      <c r="B33" s="267" t="s">
        <v>322</v>
      </c>
      <c r="C33" s="263" t="s">
        <v>341</v>
      </c>
      <c r="D33" s="264">
        <v>537</v>
      </c>
      <c r="E33" s="18">
        <v>43</v>
      </c>
      <c r="F33" s="265" t="s">
        <v>345</v>
      </c>
      <c r="G33" s="20">
        <f t="shared" si="0"/>
        <v>23091</v>
      </c>
      <c r="H33" s="18">
        <v>7.0000000000000001E-3</v>
      </c>
      <c r="I33" s="266">
        <f t="shared" si="1"/>
        <v>161.637</v>
      </c>
    </row>
    <row r="34" spans="1:9" ht="30" x14ac:dyDescent="0.25">
      <c r="A34" s="14" t="s">
        <v>188</v>
      </c>
      <c r="B34" s="262" t="s">
        <v>646</v>
      </c>
      <c r="C34" s="263" t="s">
        <v>341</v>
      </c>
      <c r="D34" s="264">
        <v>8</v>
      </c>
      <c r="E34" s="18">
        <v>121</v>
      </c>
      <c r="F34" s="265" t="s">
        <v>345</v>
      </c>
      <c r="G34" s="265">
        <f t="shared" si="0"/>
        <v>968</v>
      </c>
      <c r="H34" s="18">
        <v>7.0000000000000001E-3</v>
      </c>
      <c r="I34" s="266">
        <f t="shared" si="1"/>
        <v>6.7759999999999998</v>
      </c>
    </row>
    <row r="35" spans="1:9" ht="30" x14ac:dyDescent="0.25">
      <c r="A35" s="14" t="s">
        <v>77</v>
      </c>
      <c r="B35" s="262" t="s">
        <v>323</v>
      </c>
      <c r="C35" s="263" t="s">
        <v>341</v>
      </c>
      <c r="D35" s="264">
        <v>72</v>
      </c>
      <c r="E35" s="18">
        <v>44</v>
      </c>
      <c r="F35" s="265" t="s">
        <v>345</v>
      </c>
      <c r="G35" s="20">
        <f t="shared" si="0"/>
        <v>3168</v>
      </c>
      <c r="H35" s="18">
        <v>7.0000000000000001E-3</v>
      </c>
      <c r="I35" s="266">
        <f t="shared" si="1"/>
        <v>22.176000000000002</v>
      </c>
    </row>
    <row r="36" spans="1:9" ht="30" x14ac:dyDescent="0.25">
      <c r="A36" s="14" t="s">
        <v>56</v>
      </c>
      <c r="B36" s="262" t="s">
        <v>324</v>
      </c>
      <c r="C36" s="263" t="s">
        <v>341</v>
      </c>
      <c r="D36" s="264">
        <v>433</v>
      </c>
      <c r="E36" s="18">
        <v>43</v>
      </c>
      <c r="F36" s="20" t="s">
        <v>343</v>
      </c>
      <c r="G36" s="265">
        <f t="shared" si="0"/>
        <v>18619</v>
      </c>
      <c r="H36" s="18">
        <v>7.0000000000000001E-3</v>
      </c>
      <c r="I36" s="266">
        <f t="shared" si="1"/>
        <v>130.333</v>
      </c>
    </row>
    <row r="37" spans="1:9" ht="30" x14ac:dyDescent="0.25">
      <c r="A37" s="14" t="s">
        <v>305</v>
      </c>
      <c r="B37" s="262" t="s">
        <v>325</v>
      </c>
      <c r="C37" s="263" t="s">
        <v>341</v>
      </c>
      <c r="D37" s="264">
        <v>511</v>
      </c>
      <c r="E37" s="18">
        <v>43</v>
      </c>
      <c r="F37" s="20" t="s">
        <v>343</v>
      </c>
      <c r="G37" s="20">
        <f t="shared" si="0"/>
        <v>21973</v>
      </c>
      <c r="H37" s="18">
        <v>7.0000000000000001E-3</v>
      </c>
      <c r="I37" s="266">
        <f t="shared" si="1"/>
        <v>153.81100000000001</v>
      </c>
    </row>
    <row r="38" spans="1:9" ht="30" x14ac:dyDescent="0.25">
      <c r="A38" s="14" t="s">
        <v>306</v>
      </c>
      <c r="B38" s="262" t="s">
        <v>326</v>
      </c>
      <c r="C38" s="263" t="s">
        <v>341</v>
      </c>
      <c r="D38" s="264">
        <v>1618</v>
      </c>
      <c r="E38" s="18">
        <v>43</v>
      </c>
      <c r="F38" s="20" t="s">
        <v>343</v>
      </c>
      <c r="G38" s="265">
        <f t="shared" si="0"/>
        <v>69574</v>
      </c>
      <c r="H38" s="18">
        <v>7.0000000000000001E-3</v>
      </c>
      <c r="I38" s="266">
        <f t="shared" si="1"/>
        <v>487.01800000000003</v>
      </c>
    </row>
    <row r="39" spans="1:9" ht="15.75" thickBot="1" x14ac:dyDescent="0.3">
      <c r="A39" s="268"/>
      <c r="B39" s="269"/>
      <c r="C39" s="270"/>
      <c r="D39" s="271"/>
      <c r="E39" s="255"/>
      <c r="F39" s="255"/>
      <c r="G39" s="46"/>
      <c r="H39" s="255"/>
      <c r="I39" s="272"/>
    </row>
    <row r="40" spans="1:9" ht="15.75" thickBot="1" x14ac:dyDescent="0.3">
      <c r="A40" s="273" t="s">
        <v>78</v>
      </c>
      <c r="B40" s="274"/>
      <c r="C40" s="275"/>
      <c r="D40" s="276"/>
      <c r="E40" s="253"/>
      <c r="F40" s="253"/>
      <c r="G40" s="277"/>
      <c r="H40" s="253"/>
      <c r="I40" s="278"/>
    </row>
    <row r="41" spans="1:9" ht="30" x14ac:dyDescent="0.25">
      <c r="A41" s="279" t="s">
        <v>307</v>
      </c>
      <c r="B41" s="280" t="s">
        <v>647</v>
      </c>
      <c r="C41" s="281" t="s">
        <v>341</v>
      </c>
      <c r="D41" s="282">
        <v>94</v>
      </c>
      <c r="E41" s="283">
        <v>43</v>
      </c>
      <c r="F41" s="21" t="s">
        <v>343</v>
      </c>
      <c r="G41" s="21">
        <f t="shared" si="0"/>
        <v>4042</v>
      </c>
      <c r="H41" s="283">
        <v>7.0000000000000001E-3</v>
      </c>
      <c r="I41" s="284">
        <f t="shared" si="1"/>
        <v>28.294</v>
      </c>
    </row>
    <row r="42" spans="1:9" ht="30" x14ac:dyDescent="0.25">
      <c r="A42" s="14" t="s">
        <v>82</v>
      </c>
      <c r="B42" s="262" t="s">
        <v>648</v>
      </c>
      <c r="C42" s="263" t="s">
        <v>341</v>
      </c>
      <c r="D42" s="264">
        <v>797</v>
      </c>
      <c r="E42" s="18">
        <v>44</v>
      </c>
      <c r="F42" s="265" t="s">
        <v>345</v>
      </c>
      <c r="G42" s="265">
        <f t="shared" si="0"/>
        <v>35068</v>
      </c>
      <c r="H42" s="18">
        <v>7.0000000000000001E-3</v>
      </c>
      <c r="I42" s="266">
        <f t="shared" si="1"/>
        <v>245.476</v>
      </c>
    </row>
    <row r="43" spans="1:9" ht="30" x14ac:dyDescent="0.25">
      <c r="A43" s="14" t="s">
        <v>87</v>
      </c>
      <c r="B43" s="262" t="s">
        <v>649</v>
      </c>
      <c r="C43" s="263" t="s">
        <v>341</v>
      </c>
      <c r="D43" s="264">
        <v>304</v>
      </c>
      <c r="E43" s="18">
        <v>44</v>
      </c>
      <c r="F43" s="265" t="s">
        <v>345</v>
      </c>
      <c r="G43" s="20">
        <f t="shared" si="0"/>
        <v>13376</v>
      </c>
      <c r="H43" s="18">
        <v>7.0000000000000001E-3</v>
      </c>
      <c r="I43" s="266">
        <f t="shared" si="1"/>
        <v>93.632000000000005</v>
      </c>
    </row>
    <row r="44" spans="1:9" ht="30" x14ac:dyDescent="0.25">
      <c r="A44" s="14" t="s">
        <v>87</v>
      </c>
      <c r="B44" s="262" t="s">
        <v>327</v>
      </c>
      <c r="C44" s="263" t="s">
        <v>341</v>
      </c>
      <c r="D44" s="264">
        <v>412</v>
      </c>
      <c r="E44" s="18">
        <v>22</v>
      </c>
      <c r="F44" s="265" t="s">
        <v>345</v>
      </c>
      <c r="G44" s="265">
        <f t="shared" si="0"/>
        <v>9064</v>
      </c>
      <c r="H44" s="18">
        <v>7.0000000000000001E-3</v>
      </c>
      <c r="I44" s="266">
        <f t="shared" si="1"/>
        <v>63.448</v>
      </c>
    </row>
    <row r="45" spans="1:9" ht="30" x14ac:dyDescent="0.25">
      <c r="A45" s="14" t="s">
        <v>650</v>
      </c>
      <c r="B45" s="262" t="s">
        <v>328</v>
      </c>
      <c r="C45" s="263" t="s">
        <v>341</v>
      </c>
      <c r="D45" s="264">
        <v>1300</v>
      </c>
      <c r="E45" s="18">
        <v>43</v>
      </c>
      <c r="F45" s="20" t="s">
        <v>343</v>
      </c>
      <c r="G45" s="20">
        <f t="shared" si="0"/>
        <v>55900</v>
      </c>
      <c r="H45" s="18">
        <v>7.0000000000000001E-3</v>
      </c>
      <c r="I45" s="266">
        <f t="shared" si="1"/>
        <v>391.3</v>
      </c>
    </row>
    <row r="46" spans="1:9" ht="30" x14ac:dyDescent="0.25">
      <c r="A46" s="14" t="s">
        <v>650</v>
      </c>
      <c r="B46" s="262" t="s">
        <v>329</v>
      </c>
      <c r="C46" s="263" t="s">
        <v>341</v>
      </c>
      <c r="D46" s="264">
        <v>476</v>
      </c>
      <c r="E46" s="18">
        <v>43</v>
      </c>
      <c r="F46" s="20" t="s">
        <v>343</v>
      </c>
      <c r="G46" s="265">
        <f t="shared" si="0"/>
        <v>20468</v>
      </c>
      <c r="H46" s="18">
        <v>7.0000000000000001E-3</v>
      </c>
      <c r="I46" s="266">
        <f t="shared" si="1"/>
        <v>143.27600000000001</v>
      </c>
    </row>
    <row r="47" spans="1:9" ht="30" x14ac:dyDescent="0.25">
      <c r="A47" s="14" t="s">
        <v>651</v>
      </c>
      <c r="B47" s="262" t="s">
        <v>328</v>
      </c>
      <c r="C47" s="263" t="s">
        <v>341</v>
      </c>
      <c r="D47" s="264">
        <v>1500</v>
      </c>
      <c r="E47" s="18">
        <v>22</v>
      </c>
      <c r="F47" s="20" t="s">
        <v>343</v>
      </c>
      <c r="G47" s="20">
        <f t="shared" si="0"/>
        <v>33000</v>
      </c>
      <c r="H47" s="18">
        <v>7.0000000000000001E-3</v>
      </c>
      <c r="I47" s="266">
        <f t="shared" si="1"/>
        <v>231</v>
      </c>
    </row>
    <row r="48" spans="1:9" ht="30" x14ac:dyDescent="0.25">
      <c r="A48" s="14" t="s">
        <v>651</v>
      </c>
      <c r="B48" s="262" t="s">
        <v>329</v>
      </c>
      <c r="C48" s="263" t="s">
        <v>341</v>
      </c>
      <c r="D48" s="264">
        <v>306</v>
      </c>
      <c r="E48" s="18">
        <v>22</v>
      </c>
      <c r="F48" s="20" t="s">
        <v>690</v>
      </c>
      <c r="G48" s="20">
        <f t="shared" ref="G48:G49" si="4">E48*D48</f>
        <v>6732</v>
      </c>
      <c r="H48" s="18">
        <v>7.0000000000000001E-3</v>
      </c>
      <c r="I48" s="266">
        <f t="shared" ref="I48:I49" si="5">H48*G48</f>
        <v>47.124000000000002</v>
      </c>
    </row>
    <row r="49" spans="1:9" x14ac:dyDescent="0.25">
      <c r="A49" s="14" t="s">
        <v>348</v>
      </c>
      <c r="B49" s="32" t="s">
        <v>349</v>
      </c>
      <c r="C49" s="18" t="s">
        <v>321</v>
      </c>
      <c r="D49" s="18">
        <v>2471</v>
      </c>
      <c r="E49" s="285">
        <v>11</v>
      </c>
      <c r="F49" s="18"/>
      <c r="G49" s="18">
        <f t="shared" si="4"/>
        <v>27181</v>
      </c>
      <c r="H49" s="18">
        <v>7.0000000000000001E-3</v>
      </c>
      <c r="I49" s="266">
        <f t="shared" si="5"/>
        <v>190.267</v>
      </c>
    </row>
    <row r="50" spans="1:9" ht="15.75" thickBot="1" x14ac:dyDescent="0.3">
      <c r="A50" s="268"/>
      <c r="B50" s="269"/>
      <c r="C50" s="270"/>
      <c r="D50" s="271"/>
      <c r="E50" s="255"/>
      <c r="F50" s="255"/>
      <c r="G50" s="286"/>
      <c r="H50" s="255"/>
      <c r="I50" s="272"/>
    </row>
    <row r="51" spans="1:9" ht="15.75" thickBot="1" x14ac:dyDescent="0.3">
      <c r="A51" s="273" t="s">
        <v>89</v>
      </c>
      <c r="B51" s="287"/>
      <c r="C51" s="275"/>
      <c r="D51" s="276"/>
      <c r="E51" s="253"/>
      <c r="F51" s="253"/>
      <c r="G51" s="110"/>
      <c r="H51" s="253"/>
      <c r="I51" s="278"/>
    </row>
    <row r="52" spans="1:9" ht="36.75" x14ac:dyDescent="0.25">
      <c r="A52" s="279" t="s">
        <v>189</v>
      </c>
      <c r="B52" s="280" t="s">
        <v>330</v>
      </c>
      <c r="C52" s="281" t="s">
        <v>341</v>
      </c>
      <c r="D52" s="282">
        <v>3312</v>
      </c>
      <c r="E52" s="283">
        <v>22</v>
      </c>
      <c r="F52" s="21" t="s">
        <v>343</v>
      </c>
      <c r="G52" s="288">
        <f t="shared" si="0"/>
        <v>72864</v>
      </c>
      <c r="H52" s="283">
        <v>7.0000000000000001E-3</v>
      </c>
      <c r="I52" s="284">
        <f t="shared" si="1"/>
        <v>510.048</v>
      </c>
    </row>
    <row r="53" spans="1:9" ht="30" x14ac:dyDescent="0.25">
      <c r="A53" s="14" t="s">
        <v>94</v>
      </c>
      <c r="B53" s="289" t="s">
        <v>652</v>
      </c>
      <c r="C53" s="263" t="s">
        <v>341</v>
      </c>
      <c r="D53" s="264">
        <v>756</v>
      </c>
      <c r="E53" s="18">
        <v>22</v>
      </c>
      <c r="F53" s="265" t="s">
        <v>345</v>
      </c>
      <c r="G53" s="20">
        <f t="shared" si="0"/>
        <v>16632</v>
      </c>
      <c r="H53" s="18">
        <v>7.0000000000000001E-3</v>
      </c>
      <c r="I53" s="266">
        <f t="shared" si="1"/>
        <v>116.42400000000001</v>
      </c>
    </row>
    <row r="54" spans="1:9" ht="34.5" x14ac:dyDescent="0.25">
      <c r="A54" s="14" t="s">
        <v>210</v>
      </c>
      <c r="B54" s="289" t="s">
        <v>653</v>
      </c>
      <c r="C54" s="263" t="s">
        <v>341</v>
      </c>
      <c r="D54" s="264">
        <v>4409</v>
      </c>
      <c r="E54" s="18">
        <v>22</v>
      </c>
      <c r="F54" s="20" t="s">
        <v>343</v>
      </c>
      <c r="G54" s="265">
        <f t="shared" si="0"/>
        <v>96998</v>
      </c>
      <c r="H54" s="18">
        <v>7.0000000000000001E-3</v>
      </c>
      <c r="I54" s="266">
        <f t="shared" si="1"/>
        <v>678.98599999999999</v>
      </c>
    </row>
    <row r="55" spans="1:9" ht="30" x14ac:dyDescent="0.25">
      <c r="A55" s="14" t="s">
        <v>210</v>
      </c>
      <c r="B55" s="289" t="s">
        <v>654</v>
      </c>
      <c r="C55" s="263" t="s">
        <v>341</v>
      </c>
      <c r="D55" s="264">
        <v>3645</v>
      </c>
      <c r="E55" s="18">
        <v>22</v>
      </c>
      <c r="F55" s="20" t="s">
        <v>343</v>
      </c>
      <c r="G55" s="20">
        <f t="shared" si="0"/>
        <v>80190</v>
      </c>
      <c r="H55" s="18">
        <v>7.0000000000000001E-3</v>
      </c>
      <c r="I55" s="266">
        <f t="shared" si="1"/>
        <v>561.33000000000004</v>
      </c>
    </row>
    <row r="56" spans="1:9" ht="30" x14ac:dyDescent="0.25">
      <c r="A56" s="14" t="s">
        <v>210</v>
      </c>
      <c r="B56" s="289" t="s">
        <v>655</v>
      </c>
      <c r="C56" s="263" t="s">
        <v>341</v>
      </c>
      <c r="D56" s="264">
        <v>1011</v>
      </c>
      <c r="E56" s="18">
        <v>22</v>
      </c>
      <c r="F56" s="20" t="s">
        <v>343</v>
      </c>
      <c r="G56" s="265">
        <f t="shared" si="0"/>
        <v>22242</v>
      </c>
      <c r="H56" s="18">
        <v>7.0000000000000001E-3</v>
      </c>
      <c r="I56" s="266">
        <f t="shared" si="1"/>
        <v>155.69400000000002</v>
      </c>
    </row>
    <row r="57" spans="1:9" ht="30" x14ac:dyDescent="0.25">
      <c r="A57" s="14" t="s">
        <v>308</v>
      </c>
      <c r="B57" s="262" t="s">
        <v>331</v>
      </c>
      <c r="C57" s="263" t="s">
        <v>341</v>
      </c>
      <c r="D57" s="264">
        <v>20</v>
      </c>
      <c r="E57" s="18">
        <v>22</v>
      </c>
      <c r="F57" s="20" t="s">
        <v>343</v>
      </c>
      <c r="G57" s="20">
        <f t="shared" si="0"/>
        <v>440</v>
      </c>
      <c r="H57" s="18">
        <v>7.0000000000000001E-3</v>
      </c>
      <c r="I57" s="266">
        <f t="shared" si="1"/>
        <v>3.08</v>
      </c>
    </row>
    <row r="58" spans="1:9" ht="34.5" x14ac:dyDescent="0.25">
      <c r="A58" s="14" t="s">
        <v>657</v>
      </c>
      <c r="B58" s="289" t="s">
        <v>656</v>
      </c>
      <c r="C58" s="263" t="s">
        <v>341</v>
      </c>
      <c r="D58" s="264">
        <v>1442</v>
      </c>
      <c r="E58" s="18">
        <v>44</v>
      </c>
      <c r="F58" s="265" t="s">
        <v>345</v>
      </c>
      <c r="G58" s="265">
        <f t="shared" si="0"/>
        <v>63448</v>
      </c>
      <c r="H58" s="18">
        <v>7.0000000000000001E-3</v>
      </c>
      <c r="I58" s="266">
        <f t="shared" si="1"/>
        <v>444.13600000000002</v>
      </c>
    </row>
    <row r="59" spans="1:9" ht="30" x14ac:dyDescent="0.25">
      <c r="A59" s="14" t="s">
        <v>309</v>
      </c>
      <c r="B59" s="289" t="s">
        <v>332</v>
      </c>
      <c r="C59" s="263" t="s">
        <v>341</v>
      </c>
      <c r="D59" s="264">
        <v>148</v>
      </c>
      <c r="E59" s="18">
        <v>43</v>
      </c>
      <c r="F59" s="20" t="s">
        <v>343</v>
      </c>
      <c r="G59" s="20">
        <f t="shared" si="0"/>
        <v>6364</v>
      </c>
      <c r="H59" s="18">
        <v>7.0000000000000001E-3</v>
      </c>
      <c r="I59" s="266">
        <f t="shared" si="1"/>
        <v>44.548000000000002</v>
      </c>
    </row>
    <row r="60" spans="1:9" ht="30" x14ac:dyDescent="0.25">
      <c r="A60" s="14" t="s">
        <v>101</v>
      </c>
      <c r="B60" s="289" t="s">
        <v>333</v>
      </c>
      <c r="C60" s="263" t="s">
        <v>341</v>
      </c>
      <c r="D60" s="264">
        <v>328</v>
      </c>
      <c r="E60" s="18">
        <v>121</v>
      </c>
      <c r="F60" s="20" t="s">
        <v>344</v>
      </c>
      <c r="G60" s="265">
        <f t="shared" si="0"/>
        <v>39688</v>
      </c>
      <c r="H60" s="18">
        <v>7.0000000000000001E-3</v>
      </c>
      <c r="I60" s="266">
        <f t="shared" si="1"/>
        <v>277.81600000000003</v>
      </c>
    </row>
    <row r="61" spans="1:9" ht="30" x14ac:dyDescent="0.25">
      <c r="A61" s="14" t="s">
        <v>101</v>
      </c>
      <c r="B61" s="290" t="s">
        <v>658</v>
      </c>
      <c r="C61" s="263" t="s">
        <v>341</v>
      </c>
      <c r="D61" s="264">
        <v>1131</v>
      </c>
      <c r="E61" s="18">
        <v>22</v>
      </c>
      <c r="F61" s="20" t="s">
        <v>343</v>
      </c>
      <c r="G61" s="20">
        <f t="shared" si="0"/>
        <v>24882</v>
      </c>
      <c r="H61" s="18">
        <v>7.0000000000000001E-3</v>
      </c>
      <c r="I61" s="266">
        <f t="shared" si="1"/>
        <v>174.17400000000001</v>
      </c>
    </row>
    <row r="62" spans="1:9" ht="30" x14ac:dyDescent="0.25">
      <c r="A62" s="14" t="s">
        <v>101</v>
      </c>
      <c r="B62" s="289" t="s">
        <v>334</v>
      </c>
      <c r="C62" s="263" t="s">
        <v>341</v>
      </c>
      <c r="D62" s="264">
        <v>725</v>
      </c>
      <c r="E62" s="18">
        <v>22</v>
      </c>
      <c r="F62" s="20" t="s">
        <v>343</v>
      </c>
      <c r="G62" s="265">
        <f t="shared" si="0"/>
        <v>15950</v>
      </c>
      <c r="H62" s="18">
        <v>7.0000000000000001E-3</v>
      </c>
      <c r="I62" s="266">
        <f t="shared" si="1"/>
        <v>111.65</v>
      </c>
    </row>
    <row r="63" spans="1:9" ht="30" x14ac:dyDescent="0.25">
      <c r="A63" s="14" t="s">
        <v>101</v>
      </c>
      <c r="B63" s="289" t="s">
        <v>335</v>
      </c>
      <c r="C63" s="263" t="s">
        <v>341</v>
      </c>
      <c r="D63" s="264">
        <v>1970</v>
      </c>
      <c r="E63" s="18">
        <v>22</v>
      </c>
      <c r="F63" s="20" t="s">
        <v>343</v>
      </c>
      <c r="G63" s="20">
        <f t="shared" si="0"/>
        <v>43340</v>
      </c>
      <c r="H63" s="18">
        <v>7.0000000000000001E-3</v>
      </c>
      <c r="I63" s="266">
        <f t="shared" si="1"/>
        <v>303.38</v>
      </c>
    </row>
    <row r="64" spans="1:9" ht="45.75" x14ac:dyDescent="0.25">
      <c r="A64" s="14" t="s">
        <v>101</v>
      </c>
      <c r="B64" s="289" t="s">
        <v>659</v>
      </c>
      <c r="C64" s="263" t="s">
        <v>341</v>
      </c>
      <c r="D64" s="264">
        <v>1730</v>
      </c>
      <c r="E64" s="18">
        <v>22</v>
      </c>
      <c r="F64" s="20" t="s">
        <v>343</v>
      </c>
      <c r="G64" s="265">
        <f t="shared" si="0"/>
        <v>38060</v>
      </c>
      <c r="H64" s="18">
        <v>7.0000000000000001E-3</v>
      </c>
      <c r="I64" s="266">
        <f t="shared" si="1"/>
        <v>266.42</v>
      </c>
    </row>
    <row r="65" spans="1:9" ht="30" x14ac:dyDescent="0.25">
      <c r="A65" s="14" t="s">
        <v>101</v>
      </c>
      <c r="B65" s="289" t="s">
        <v>660</v>
      </c>
      <c r="C65" s="263" t="s">
        <v>341</v>
      </c>
      <c r="D65" s="264">
        <v>913</v>
      </c>
      <c r="E65" s="18">
        <v>22</v>
      </c>
      <c r="F65" s="20" t="s">
        <v>343</v>
      </c>
      <c r="G65" s="20">
        <f t="shared" si="0"/>
        <v>20086</v>
      </c>
      <c r="H65" s="18">
        <v>7.0000000000000001E-3</v>
      </c>
      <c r="I65" s="266">
        <f t="shared" si="1"/>
        <v>140.602</v>
      </c>
    </row>
    <row r="66" spans="1:9" ht="30" x14ac:dyDescent="0.25">
      <c r="A66" s="14" t="s">
        <v>101</v>
      </c>
      <c r="B66" s="289" t="s">
        <v>336</v>
      </c>
      <c r="C66" s="263" t="s">
        <v>341</v>
      </c>
      <c r="D66" s="264">
        <v>1013</v>
      </c>
      <c r="E66" s="18">
        <v>121</v>
      </c>
      <c r="F66" s="265" t="s">
        <v>345</v>
      </c>
      <c r="G66" s="265">
        <f t="shared" si="0"/>
        <v>122573</v>
      </c>
      <c r="H66" s="18">
        <v>7.0000000000000001E-3</v>
      </c>
      <c r="I66" s="266">
        <f t="shared" si="1"/>
        <v>858.01099999999997</v>
      </c>
    </row>
    <row r="67" spans="1:9" ht="30" x14ac:dyDescent="0.25">
      <c r="A67" s="14" t="s">
        <v>101</v>
      </c>
      <c r="B67" s="289" t="s">
        <v>342</v>
      </c>
      <c r="C67" s="263" t="s">
        <v>341</v>
      </c>
      <c r="D67" s="264">
        <v>429</v>
      </c>
      <c r="E67" s="18">
        <v>22</v>
      </c>
      <c r="F67" s="265" t="s">
        <v>345</v>
      </c>
      <c r="G67" s="20">
        <f t="shared" si="0"/>
        <v>9438</v>
      </c>
      <c r="H67" s="18">
        <v>7.0000000000000001E-3</v>
      </c>
      <c r="I67" s="266">
        <f t="shared" si="1"/>
        <v>66.066000000000003</v>
      </c>
    </row>
    <row r="68" spans="1:9" ht="30" x14ac:dyDescent="0.25">
      <c r="A68" s="14" t="s">
        <v>101</v>
      </c>
      <c r="B68" s="289" t="s">
        <v>337</v>
      </c>
      <c r="C68" s="263" t="s">
        <v>341</v>
      </c>
      <c r="D68" s="264">
        <v>80</v>
      </c>
      <c r="E68" s="18">
        <v>22</v>
      </c>
      <c r="F68" s="20" t="s">
        <v>343</v>
      </c>
      <c r="G68" s="265">
        <f t="shared" si="0"/>
        <v>1760</v>
      </c>
      <c r="H68" s="18">
        <v>7.0000000000000001E-3</v>
      </c>
      <c r="I68" s="266">
        <f t="shared" si="1"/>
        <v>12.32</v>
      </c>
    </row>
    <row r="69" spans="1:9" ht="30" x14ac:dyDescent="0.25">
      <c r="A69" s="14" t="s">
        <v>304</v>
      </c>
      <c r="B69" s="289" t="s">
        <v>338</v>
      </c>
      <c r="C69" s="263" t="s">
        <v>341</v>
      </c>
      <c r="D69" s="264">
        <v>384</v>
      </c>
      <c r="E69" s="18">
        <v>22</v>
      </c>
      <c r="F69" s="20" t="s">
        <v>343</v>
      </c>
      <c r="G69" s="20">
        <f t="shared" si="0"/>
        <v>8448</v>
      </c>
      <c r="H69" s="18">
        <v>7.0000000000000001E-3</v>
      </c>
      <c r="I69" s="266">
        <f t="shared" si="1"/>
        <v>59.136000000000003</v>
      </c>
    </row>
    <row r="70" spans="1:9" ht="30" x14ac:dyDescent="0.25">
      <c r="A70" s="14" t="s">
        <v>310</v>
      </c>
      <c r="B70" s="289" t="s">
        <v>339</v>
      </c>
      <c r="C70" s="263" t="s">
        <v>341</v>
      </c>
      <c r="D70" s="264">
        <v>1154</v>
      </c>
      <c r="E70" s="18">
        <v>22</v>
      </c>
      <c r="F70" s="20" t="s">
        <v>343</v>
      </c>
      <c r="G70" s="20">
        <f t="shared" si="0"/>
        <v>25388</v>
      </c>
      <c r="H70" s="18">
        <v>7.0000000000000001E-3</v>
      </c>
      <c r="I70" s="266">
        <f t="shared" si="1"/>
        <v>177.71600000000001</v>
      </c>
    </row>
    <row r="71" spans="1:9" ht="15.75" thickBot="1" x14ac:dyDescent="0.3">
      <c r="A71" s="268"/>
      <c r="B71" s="291"/>
      <c r="C71" s="270"/>
      <c r="D71" s="271"/>
      <c r="E71" s="255"/>
      <c r="F71" s="255"/>
      <c r="G71" s="286"/>
      <c r="H71" s="255"/>
      <c r="I71" s="272"/>
    </row>
    <row r="72" spans="1:9" ht="15.75" thickBot="1" x14ac:dyDescent="0.3">
      <c r="A72" s="273" t="s">
        <v>102</v>
      </c>
      <c r="B72" s="287"/>
      <c r="C72" s="275"/>
      <c r="D72" s="276"/>
      <c r="E72" s="253"/>
      <c r="F72" s="253"/>
      <c r="G72" s="110"/>
      <c r="H72" s="253"/>
      <c r="I72" s="278"/>
    </row>
    <row r="73" spans="1:9" ht="34.5" x14ac:dyDescent="0.25">
      <c r="A73" s="279" t="s">
        <v>311</v>
      </c>
      <c r="B73" s="292" t="s">
        <v>661</v>
      </c>
      <c r="C73" s="281" t="s">
        <v>341</v>
      </c>
      <c r="D73" s="282">
        <v>742</v>
      </c>
      <c r="E73" s="283">
        <v>43</v>
      </c>
      <c r="F73" s="21" t="s">
        <v>343</v>
      </c>
      <c r="G73" s="288">
        <f t="shared" ref="G73:G74" si="6">E73*D73</f>
        <v>31906</v>
      </c>
      <c r="H73" s="283">
        <v>7.0000000000000001E-3</v>
      </c>
      <c r="I73" s="284">
        <f t="shared" ref="I73:I74" si="7">H73*G73</f>
        <v>223.34200000000001</v>
      </c>
    </row>
    <row r="74" spans="1:9" ht="30" x14ac:dyDescent="0.25">
      <c r="A74" s="14" t="s">
        <v>104</v>
      </c>
      <c r="B74" s="289" t="s">
        <v>340</v>
      </c>
      <c r="C74" s="263" t="s">
        <v>341</v>
      </c>
      <c r="D74" s="264">
        <v>480</v>
      </c>
      <c r="E74" s="18">
        <v>43</v>
      </c>
      <c r="F74" s="20" t="s">
        <v>343</v>
      </c>
      <c r="G74" s="20">
        <f t="shared" si="6"/>
        <v>20640</v>
      </c>
      <c r="H74" s="18">
        <v>7.0000000000000001E-3</v>
      </c>
      <c r="I74" s="266">
        <f t="shared" si="7"/>
        <v>144.47999999999999</v>
      </c>
    </row>
    <row r="75" spans="1:9" ht="15.75" thickBot="1" x14ac:dyDescent="0.3">
      <c r="A75" s="268"/>
      <c r="B75" s="270"/>
      <c r="C75" s="255"/>
      <c r="D75" s="255"/>
      <c r="E75" s="255"/>
      <c r="F75" s="255"/>
      <c r="G75" s="255"/>
      <c r="H75" s="255"/>
      <c r="I75" s="272"/>
    </row>
    <row r="76" spans="1:9" ht="15.75" thickBot="1" x14ac:dyDescent="0.3">
      <c r="A76" s="293" t="s">
        <v>346</v>
      </c>
      <c r="B76" s="253"/>
      <c r="C76" s="253"/>
      <c r="D76" s="253"/>
      <c r="E76" s="253"/>
      <c r="F76" s="253"/>
      <c r="G76" s="294">
        <f>SUM(G6:G74)</f>
        <v>2174224</v>
      </c>
      <c r="H76" s="294"/>
      <c r="I76" s="295">
        <f>SUM(I6:I75)</f>
        <v>15219.568000000005</v>
      </c>
    </row>
    <row r="77" spans="1:9" x14ac:dyDescent="0.25">
      <c r="A77" s="296"/>
      <c r="B77" s="296"/>
      <c r="C77" s="296"/>
      <c r="D77" s="296"/>
      <c r="E77" s="296"/>
      <c r="F77" s="296"/>
      <c r="G77" s="296"/>
      <c r="H77" s="296"/>
      <c r="I77" s="297"/>
    </row>
    <row r="78" spans="1:9" x14ac:dyDescent="0.25">
      <c r="A78" s="296"/>
      <c r="B78" s="296"/>
      <c r="C78" s="296"/>
      <c r="D78" s="296"/>
      <c r="E78" s="296"/>
      <c r="F78" s="296"/>
      <c r="G78" s="296"/>
      <c r="H78" s="296"/>
      <c r="I78" s="297"/>
    </row>
    <row r="79" spans="1:9" ht="17.25" customHeight="1" x14ac:dyDescent="0.25">
      <c r="A79" s="296"/>
      <c r="B79" s="296"/>
      <c r="C79" s="296"/>
      <c r="D79" s="296"/>
      <c r="E79" s="296"/>
      <c r="F79" s="296"/>
      <c r="G79" s="296"/>
      <c r="H79" s="296"/>
      <c r="I79" s="297"/>
    </row>
    <row r="80" spans="1:9" x14ac:dyDescent="0.25">
      <c r="A80" s="296"/>
      <c r="B80" s="296"/>
      <c r="C80" s="296"/>
      <c r="D80" s="296"/>
      <c r="E80" s="296"/>
      <c r="F80" s="296"/>
      <c r="G80" s="296"/>
      <c r="H80" s="296"/>
      <c r="I80" s="296"/>
    </row>
    <row r="81" spans="1:9" x14ac:dyDescent="0.25">
      <c r="A81" s="296"/>
      <c r="B81" s="296"/>
      <c r="C81" s="296"/>
      <c r="D81" s="296"/>
      <c r="E81" s="296"/>
      <c r="F81" s="296"/>
      <c r="G81" s="296"/>
      <c r="H81" s="296"/>
      <c r="I81" s="296"/>
    </row>
    <row r="82" spans="1:9" ht="15.75" thickBot="1" x14ac:dyDescent="0.3">
      <c r="A82" s="296"/>
      <c r="B82" s="296"/>
      <c r="C82" s="296"/>
      <c r="D82" s="296"/>
      <c r="E82" s="296"/>
      <c r="F82" s="296"/>
      <c r="G82" s="296"/>
      <c r="H82" s="296"/>
      <c r="I82" s="296"/>
    </row>
    <row r="83" spans="1:9" ht="15.75" thickBot="1" x14ac:dyDescent="0.3">
      <c r="A83" s="399" t="s">
        <v>350</v>
      </c>
      <c r="B83" s="400"/>
      <c r="C83" s="400"/>
      <c r="D83" s="400"/>
      <c r="E83" s="400"/>
      <c r="F83" s="400"/>
      <c r="G83" s="400"/>
      <c r="H83" s="400"/>
      <c r="I83" s="401"/>
    </row>
    <row r="84" spans="1:9" ht="15.75" thickBot="1" x14ac:dyDescent="0.3">
      <c r="A84" s="298" t="s">
        <v>267</v>
      </c>
      <c r="B84" s="385" t="s">
        <v>353</v>
      </c>
      <c r="C84" s="386"/>
      <c r="D84" s="299" t="s">
        <v>351</v>
      </c>
      <c r="E84" s="299" t="s">
        <v>33</v>
      </c>
      <c r="F84" s="299"/>
      <c r="G84" s="299" t="s">
        <v>352</v>
      </c>
      <c r="H84" s="299" t="s">
        <v>36</v>
      </c>
      <c r="I84" s="299" t="s">
        <v>263</v>
      </c>
    </row>
    <row r="85" spans="1:9" ht="15.75" thickBot="1" x14ac:dyDescent="0.3">
      <c r="A85" s="300" t="s">
        <v>38</v>
      </c>
      <c r="B85" s="387"/>
      <c r="C85" s="388"/>
      <c r="D85" s="301"/>
      <c r="E85" s="302"/>
      <c r="F85" s="302"/>
      <c r="G85" s="302"/>
      <c r="H85" s="302"/>
      <c r="I85" s="303"/>
    </row>
    <row r="86" spans="1:9" x14ac:dyDescent="0.25">
      <c r="A86" s="256" t="s">
        <v>516</v>
      </c>
      <c r="B86" s="402" t="s">
        <v>366</v>
      </c>
      <c r="C86" s="402"/>
      <c r="D86" s="260">
        <v>43</v>
      </c>
      <c r="E86" s="260">
        <f>52-4</f>
        <v>48</v>
      </c>
      <c r="F86" s="260"/>
      <c r="G86" s="260">
        <f>E86*D86</f>
        <v>2064</v>
      </c>
      <c r="H86" s="260">
        <v>1.35</v>
      </c>
      <c r="I86" s="261">
        <f>H86*G86</f>
        <v>2786.4</v>
      </c>
    </row>
    <row r="87" spans="1:9" x14ac:dyDescent="0.25">
      <c r="A87" s="14" t="s">
        <v>493</v>
      </c>
      <c r="B87" s="403" t="s">
        <v>366</v>
      </c>
      <c r="C87" s="403"/>
      <c r="D87" s="18">
        <v>2</v>
      </c>
      <c r="E87" s="18">
        <v>47</v>
      </c>
      <c r="F87" s="18"/>
      <c r="G87" s="18">
        <f>E87*D87</f>
        <v>94</v>
      </c>
      <c r="H87" s="18">
        <v>1.35</v>
      </c>
      <c r="I87" s="266">
        <f>H87*G87</f>
        <v>126.9</v>
      </c>
    </row>
    <row r="88" spans="1:9" ht="30" x14ac:dyDescent="0.25">
      <c r="A88" s="14" t="s">
        <v>662</v>
      </c>
      <c r="B88" s="403" t="s">
        <v>366</v>
      </c>
      <c r="C88" s="403"/>
      <c r="D88" s="18">
        <v>1</v>
      </c>
      <c r="E88" s="18">
        <f>145-12</f>
        <v>133</v>
      </c>
      <c r="F88" s="18"/>
      <c r="G88" s="18">
        <f t="shared" ref="G88:G144" si="8">E88*D88</f>
        <v>133</v>
      </c>
      <c r="H88" s="18">
        <v>1.35</v>
      </c>
      <c r="I88" s="266">
        <f>H88*G88</f>
        <v>179.55</v>
      </c>
    </row>
    <row r="89" spans="1:9" ht="30" x14ac:dyDescent="0.25">
      <c r="A89" s="11" t="s">
        <v>663</v>
      </c>
      <c r="B89" s="395" t="s">
        <v>366</v>
      </c>
      <c r="C89" s="395"/>
      <c r="D89" s="59">
        <v>1</v>
      </c>
      <c r="E89" s="59">
        <v>133</v>
      </c>
      <c r="F89" s="59"/>
      <c r="G89" s="59">
        <f t="shared" si="8"/>
        <v>133</v>
      </c>
      <c r="H89" s="59">
        <v>1.35</v>
      </c>
      <c r="I89" s="122">
        <f t="shared" ref="I89:I145" si="9">H89*G89</f>
        <v>179.55</v>
      </c>
    </row>
    <row r="90" spans="1:9" ht="30" x14ac:dyDescent="0.25">
      <c r="A90" s="11" t="s">
        <v>664</v>
      </c>
      <c r="B90" s="395" t="s">
        <v>366</v>
      </c>
      <c r="C90" s="395"/>
      <c r="D90" s="59">
        <v>1</v>
      </c>
      <c r="E90" s="59">
        <f t="shared" ref="E90" si="10">145-12</f>
        <v>133</v>
      </c>
      <c r="F90" s="59"/>
      <c r="G90" s="59">
        <f t="shared" si="8"/>
        <v>133</v>
      </c>
      <c r="H90" s="59">
        <v>1.35</v>
      </c>
      <c r="I90" s="122">
        <f t="shared" si="9"/>
        <v>179.55</v>
      </c>
    </row>
    <row r="91" spans="1:9" ht="30" x14ac:dyDescent="0.25">
      <c r="A91" s="11" t="s">
        <v>664</v>
      </c>
      <c r="B91" s="395" t="s">
        <v>366</v>
      </c>
      <c r="C91" s="395"/>
      <c r="D91" s="59">
        <v>1</v>
      </c>
      <c r="E91" s="59">
        <v>133</v>
      </c>
      <c r="F91" s="59"/>
      <c r="G91" s="59">
        <f t="shared" si="8"/>
        <v>133</v>
      </c>
      <c r="H91" s="59">
        <v>1.35</v>
      </c>
      <c r="I91" s="122">
        <f t="shared" si="9"/>
        <v>179.55</v>
      </c>
    </row>
    <row r="92" spans="1:9" ht="30" x14ac:dyDescent="0.25">
      <c r="A92" s="11" t="s">
        <v>665</v>
      </c>
      <c r="B92" s="395" t="s">
        <v>366</v>
      </c>
      <c r="C92" s="395"/>
      <c r="D92" s="59">
        <v>1</v>
      </c>
      <c r="E92" s="59">
        <f t="shared" ref="E92" si="11">145-12</f>
        <v>133</v>
      </c>
      <c r="F92" s="59"/>
      <c r="G92" s="59">
        <f t="shared" si="8"/>
        <v>133</v>
      </c>
      <c r="H92" s="59">
        <v>1.35</v>
      </c>
      <c r="I92" s="122">
        <f t="shared" si="9"/>
        <v>179.55</v>
      </c>
    </row>
    <row r="93" spans="1:9" ht="30" x14ac:dyDescent="0.25">
      <c r="A93" s="11" t="s">
        <v>665</v>
      </c>
      <c r="B93" s="395" t="s">
        <v>366</v>
      </c>
      <c r="C93" s="395"/>
      <c r="D93" s="59">
        <v>1</v>
      </c>
      <c r="E93" s="59">
        <v>133</v>
      </c>
      <c r="F93" s="59"/>
      <c r="G93" s="59">
        <f t="shared" si="8"/>
        <v>133</v>
      </c>
      <c r="H93" s="59">
        <v>1.35</v>
      </c>
      <c r="I93" s="122">
        <f t="shared" si="9"/>
        <v>179.55</v>
      </c>
    </row>
    <row r="94" spans="1:9" ht="30" x14ac:dyDescent="0.25">
      <c r="A94" s="11" t="s">
        <v>665</v>
      </c>
      <c r="B94" s="395" t="s">
        <v>366</v>
      </c>
      <c r="C94" s="395"/>
      <c r="D94" s="59">
        <v>1</v>
      </c>
      <c r="E94" s="59">
        <f t="shared" ref="E94" si="12">145-12</f>
        <v>133</v>
      </c>
      <c r="F94" s="59"/>
      <c r="G94" s="59">
        <f t="shared" si="8"/>
        <v>133</v>
      </c>
      <c r="H94" s="59">
        <v>1.35</v>
      </c>
      <c r="I94" s="122">
        <f t="shared" si="9"/>
        <v>179.55</v>
      </c>
    </row>
    <row r="95" spans="1:9" ht="30" x14ac:dyDescent="0.25">
      <c r="A95" s="11" t="s">
        <v>666</v>
      </c>
      <c r="B95" s="395" t="s">
        <v>366</v>
      </c>
      <c r="C95" s="395"/>
      <c r="D95" s="59">
        <v>1</v>
      </c>
      <c r="E95" s="59">
        <v>133</v>
      </c>
      <c r="F95" s="59"/>
      <c r="G95" s="59">
        <f t="shared" si="8"/>
        <v>133</v>
      </c>
      <c r="H95" s="59">
        <v>1.35</v>
      </c>
      <c r="I95" s="122">
        <f t="shared" si="9"/>
        <v>179.55</v>
      </c>
    </row>
    <row r="96" spans="1:9" ht="30" x14ac:dyDescent="0.25">
      <c r="A96" s="11" t="s">
        <v>494</v>
      </c>
      <c r="B96" s="395" t="s">
        <v>366</v>
      </c>
      <c r="C96" s="395"/>
      <c r="D96" s="59">
        <v>1</v>
      </c>
      <c r="E96" s="59">
        <f t="shared" ref="E96" si="13">145-12</f>
        <v>133</v>
      </c>
      <c r="F96" s="59"/>
      <c r="G96" s="59">
        <f t="shared" si="8"/>
        <v>133</v>
      </c>
      <c r="H96" s="59">
        <v>1.35</v>
      </c>
      <c r="I96" s="122">
        <f t="shared" si="9"/>
        <v>179.55</v>
      </c>
    </row>
    <row r="97" spans="1:9" ht="30" x14ac:dyDescent="0.25">
      <c r="A97" s="11" t="s">
        <v>494</v>
      </c>
      <c r="B97" s="395" t="s">
        <v>366</v>
      </c>
      <c r="C97" s="395"/>
      <c r="D97" s="59">
        <v>1</v>
      </c>
      <c r="E97" s="59">
        <v>133</v>
      </c>
      <c r="F97" s="59"/>
      <c r="G97" s="59">
        <f t="shared" si="8"/>
        <v>133</v>
      </c>
      <c r="H97" s="59">
        <v>1.35</v>
      </c>
      <c r="I97" s="122">
        <f t="shared" si="9"/>
        <v>179.55</v>
      </c>
    </row>
    <row r="98" spans="1:9" x14ac:dyDescent="0.25">
      <c r="A98" s="11" t="s">
        <v>495</v>
      </c>
      <c r="B98" s="395" t="s">
        <v>366</v>
      </c>
      <c r="C98" s="395"/>
      <c r="D98" s="59">
        <v>1</v>
      </c>
      <c r="E98" s="59">
        <f t="shared" ref="E98" si="14">145-12</f>
        <v>133</v>
      </c>
      <c r="F98" s="59"/>
      <c r="G98" s="59">
        <f t="shared" si="8"/>
        <v>133</v>
      </c>
      <c r="H98" s="59">
        <v>1.35</v>
      </c>
      <c r="I98" s="122">
        <f t="shared" si="9"/>
        <v>179.55</v>
      </c>
    </row>
    <row r="99" spans="1:9" x14ac:dyDescent="0.25">
      <c r="A99" s="11" t="s">
        <v>495</v>
      </c>
      <c r="B99" s="395" t="s">
        <v>366</v>
      </c>
      <c r="C99" s="395"/>
      <c r="D99" s="59">
        <v>1</v>
      </c>
      <c r="E99" s="59">
        <v>133</v>
      </c>
      <c r="F99" s="59"/>
      <c r="G99" s="59">
        <f t="shared" si="8"/>
        <v>133</v>
      </c>
      <c r="H99" s="59">
        <v>1.35</v>
      </c>
      <c r="I99" s="122">
        <f t="shared" si="9"/>
        <v>179.55</v>
      </c>
    </row>
    <row r="100" spans="1:9" x14ac:dyDescent="0.25">
      <c r="A100" s="11" t="s">
        <v>495</v>
      </c>
      <c r="B100" s="395" t="s">
        <v>366</v>
      </c>
      <c r="C100" s="395"/>
      <c r="D100" s="59">
        <v>1</v>
      </c>
      <c r="E100" s="59">
        <f t="shared" ref="E100:E163" si="15">145-12</f>
        <v>133</v>
      </c>
      <c r="F100" s="59"/>
      <c r="G100" s="59">
        <f t="shared" si="8"/>
        <v>133</v>
      </c>
      <c r="H100" s="59">
        <v>1.35</v>
      </c>
      <c r="I100" s="122">
        <f t="shared" si="9"/>
        <v>179.55</v>
      </c>
    </row>
    <row r="101" spans="1:9" ht="30" x14ac:dyDescent="0.25">
      <c r="A101" s="11" t="s">
        <v>496</v>
      </c>
      <c r="B101" s="395" t="s">
        <v>366</v>
      </c>
      <c r="C101" s="395"/>
      <c r="D101" s="59">
        <v>1</v>
      </c>
      <c r="E101" s="59">
        <f t="shared" si="15"/>
        <v>133</v>
      </c>
      <c r="F101" s="59"/>
      <c r="G101" s="59">
        <f t="shared" si="8"/>
        <v>133</v>
      </c>
      <c r="H101" s="59">
        <v>1.35</v>
      </c>
      <c r="I101" s="122">
        <f t="shared" si="9"/>
        <v>179.55</v>
      </c>
    </row>
    <row r="102" spans="1:9" x14ac:dyDescent="0.25">
      <c r="A102" s="11" t="s">
        <v>497</v>
      </c>
      <c r="B102" s="395" t="s">
        <v>366</v>
      </c>
      <c r="C102" s="395"/>
      <c r="D102" s="59">
        <v>1</v>
      </c>
      <c r="E102" s="59">
        <f t="shared" si="15"/>
        <v>133</v>
      </c>
      <c r="F102" s="59"/>
      <c r="G102" s="59">
        <f t="shared" si="8"/>
        <v>133</v>
      </c>
      <c r="H102" s="59">
        <v>1.35</v>
      </c>
      <c r="I102" s="122">
        <f t="shared" si="9"/>
        <v>179.55</v>
      </c>
    </row>
    <row r="103" spans="1:9" ht="30" x14ac:dyDescent="0.25">
      <c r="A103" s="11" t="s">
        <v>498</v>
      </c>
      <c r="B103" s="395" t="s">
        <v>366</v>
      </c>
      <c r="C103" s="395"/>
      <c r="D103" s="59">
        <v>1</v>
      </c>
      <c r="E103" s="59">
        <f t="shared" si="15"/>
        <v>133</v>
      </c>
      <c r="F103" s="59"/>
      <c r="G103" s="59">
        <f t="shared" si="8"/>
        <v>133</v>
      </c>
      <c r="H103" s="59">
        <v>1.35</v>
      </c>
      <c r="I103" s="122">
        <f t="shared" si="9"/>
        <v>179.55</v>
      </c>
    </row>
    <row r="104" spans="1:9" ht="30" x14ac:dyDescent="0.25">
      <c r="A104" s="11" t="s">
        <v>498</v>
      </c>
      <c r="B104" s="395" t="s">
        <v>366</v>
      </c>
      <c r="C104" s="395"/>
      <c r="D104" s="59">
        <v>1</v>
      </c>
      <c r="E104" s="59">
        <f t="shared" si="15"/>
        <v>133</v>
      </c>
      <c r="F104" s="59"/>
      <c r="G104" s="59">
        <f t="shared" si="8"/>
        <v>133</v>
      </c>
      <c r="H104" s="59">
        <v>1.35</v>
      </c>
      <c r="I104" s="122">
        <f t="shared" si="9"/>
        <v>179.55</v>
      </c>
    </row>
    <row r="105" spans="1:9" x14ac:dyDescent="0.25">
      <c r="A105" s="11" t="s">
        <v>517</v>
      </c>
      <c r="B105" s="395" t="s">
        <v>366</v>
      </c>
      <c r="C105" s="395"/>
      <c r="D105" s="59">
        <v>1</v>
      </c>
      <c r="E105" s="59">
        <f t="shared" si="15"/>
        <v>133</v>
      </c>
      <c r="F105" s="59"/>
      <c r="G105" s="59">
        <f t="shared" si="8"/>
        <v>133</v>
      </c>
      <c r="H105" s="59">
        <v>1.35</v>
      </c>
      <c r="I105" s="122">
        <f t="shared" si="9"/>
        <v>179.55</v>
      </c>
    </row>
    <row r="106" spans="1:9" x14ac:dyDescent="0.25">
      <c r="A106" s="11" t="s">
        <v>499</v>
      </c>
      <c r="B106" s="395" t="s">
        <v>366</v>
      </c>
      <c r="C106" s="395"/>
      <c r="D106" s="59">
        <v>1</v>
      </c>
      <c r="E106" s="59">
        <f t="shared" si="15"/>
        <v>133</v>
      </c>
      <c r="F106" s="59"/>
      <c r="G106" s="59">
        <f t="shared" si="8"/>
        <v>133</v>
      </c>
      <c r="H106" s="59">
        <v>1.35</v>
      </c>
      <c r="I106" s="122">
        <f t="shared" si="9"/>
        <v>179.55</v>
      </c>
    </row>
    <row r="107" spans="1:9" x14ac:dyDescent="0.25">
      <c r="A107" s="11" t="s">
        <v>500</v>
      </c>
      <c r="B107" s="395" t="s">
        <v>366</v>
      </c>
      <c r="C107" s="395"/>
      <c r="D107" s="59">
        <v>1</v>
      </c>
      <c r="E107" s="59">
        <f t="shared" si="15"/>
        <v>133</v>
      </c>
      <c r="F107" s="59"/>
      <c r="G107" s="59">
        <f t="shared" si="8"/>
        <v>133</v>
      </c>
      <c r="H107" s="59">
        <v>1.35</v>
      </c>
      <c r="I107" s="122">
        <f t="shared" si="9"/>
        <v>179.55</v>
      </c>
    </row>
    <row r="108" spans="1:9" x14ac:dyDescent="0.25">
      <c r="A108" s="11" t="s">
        <v>500</v>
      </c>
      <c r="B108" s="395" t="s">
        <v>366</v>
      </c>
      <c r="C108" s="395"/>
      <c r="D108" s="59">
        <v>1</v>
      </c>
      <c r="E108" s="59">
        <f t="shared" si="15"/>
        <v>133</v>
      </c>
      <c r="F108" s="59"/>
      <c r="G108" s="59">
        <f t="shared" si="8"/>
        <v>133</v>
      </c>
      <c r="H108" s="59">
        <v>1.35</v>
      </c>
      <c r="I108" s="122">
        <f t="shared" si="9"/>
        <v>179.55</v>
      </c>
    </row>
    <row r="109" spans="1:9" x14ac:dyDescent="0.25">
      <c r="A109" s="11" t="s">
        <v>501</v>
      </c>
      <c r="B109" s="395" t="s">
        <v>366</v>
      </c>
      <c r="C109" s="395"/>
      <c r="D109" s="59">
        <v>1</v>
      </c>
      <c r="E109" s="59">
        <f t="shared" si="15"/>
        <v>133</v>
      </c>
      <c r="F109" s="59"/>
      <c r="G109" s="59">
        <f t="shared" si="8"/>
        <v>133</v>
      </c>
      <c r="H109" s="59">
        <v>1.35</v>
      </c>
      <c r="I109" s="122">
        <f t="shared" si="9"/>
        <v>179.55</v>
      </c>
    </row>
    <row r="110" spans="1:9" ht="30" x14ac:dyDescent="0.25">
      <c r="A110" s="11" t="s">
        <v>667</v>
      </c>
      <c r="B110" s="395" t="s">
        <v>366</v>
      </c>
      <c r="C110" s="395"/>
      <c r="D110" s="59">
        <v>1</v>
      </c>
      <c r="E110" s="59">
        <f t="shared" si="15"/>
        <v>133</v>
      </c>
      <c r="F110" s="59"/>
      <c r="G110" s="59">
        <f t="shared" si="8"/>
        <v>133</v>
      </c>
      <c r="H110" s="59">
        <v>1.35</v>
      </c>
      <c r="I110" s="122">
        <f t="shared" si="9"/>
        <v>179.55</v>
      </c>
    </row>
    <row r="111" spans="1:9" ht="30" x14ac:dyDescent="0.25">
      <c r="A111" s="11" t="s">
        <v>668</v>
      </c>
      <c r="B111" s="395" t="s">
        <v>366</v>
      </c>
      <c r="C111" s="395"/>
      <c r="D111" s="59">
        <v>1</v>
      </c>
      <c r="E111" s="59">
        <f t="shared" si="15"/>
        <v>133</v>
      </c>
      <c r="F111" s="59"/>
      <c r="G111" s="59">
        <f t="shared" si="8"/>
        <v>133</v>
      </c>
      <c r="H111" s="59">
        <v>1.35</v>
      </c>
      <c r="I111" s="122">
        <f t="shared" si="9"/>
        <v>179.55</v>
      </c>
    </row>
    <row r="112" spans="1:9" ht="30" x14ac:dyDescent="0.25">
      <c r="A112" s="11" t="s">
        <v>669</v>
      </c>
      <c r="B112" s="395" t="s">
        <v>366</v>
      </c>
      <c r="C112" s="395"/>
      <c r="D112" s="59">
        <v>1</v>
      </c>
      <c r="E112" s="59">
        <f t="shared" si="15"/>
        <v>133</v>
      </c>
      <c r="F112" s="59"/>
      <c r="G112" s="59">
        <f t="shared" si="8"/>
        <v>133</v>
      </c>
      <c r="H112" s="59">
        <v>1.35</v>
      </c>
      <c r="I112" s="122">
        <f t="shared" si="9"/>
        <v>179.55</v>
      </c>
    </row>
    <row r="113" spans="1:9" ht="30" x14ac:dyDescent="0.25">
      <c r="A113" s="11" t="s">
        <v>670</v>
      </c>
      <c r="B113" s="395" t="s">
        <v>366</v>
      </c>
      <c r="C113" s="395"/>
      <c r="D113" s="59">
        <v>1</v>
      </c>
      <c r="E113" s="59">
        <f t="shared" si="15"/>
        <v>133</v>
      </c>
      <c r="F113" s="59"/>
      <c r="G113" s="59">
        <f t="shared" si="8"/>
        <v>133</v>
      </c>
      <c r="H113" s="59">
        <v>1.35</v>
      </c>
      <c r="I113" s="122">
        <f t="shared" si="9"/>
        <v>179.55</v>
      </c>
    </row>
    <row r="114" spans="1:9" ht="30" x14ac:dyDescent="0.25">
      <c r="A114" s="11" t="s">
        <v>502</v>
      </c>
      <c r="B114" s="395" t="s">
        <v>366</v>
      </c>
      <c r="C114" s="395"/>
      <c r="D114" s="59">
        <v>1</v>
      </c>
      <c r="E114" s="59">
        <f t="shared" si="15"/>
        <v>133</v>
      </c>
      <c r="F114" s="59"/>
      <c r="G114" s="59">
        <f t="shared" si="8"/>
        <v>133</v>
      </c>
      <c r="H114" s="59">
        <v>1.35</v>
      </c>
      <c r="I114" s="122">
        <f t="shared" si="9"/>
        <v>179.55</v>
      </c>
    </row>
    <row r="115" spans="1:9" ht="30" x14ac:dyDescent="0.25">
      <c r="A115" s="11" t="s">
        <v>503</v>
      </c>
      <c r="B115" s="395" t="s">
        <v>366</v>
      </c>
      <c r="C115" s="395"/>
      <c r="D115" s="59">
        <v>1</v>
      </c>
      <c r="E115" s="59">
        <f t="shared" si="15"/>
        <v>133</v>
      </c>
      <c r="F115" s="59"/>
      <c r="G115" s="59">
        <f t="shared" si="8"/>
        <v>133</v>
      </c>
      <c r="H115" s="59">
        <v>1.35</v>
      </c>
      <c r="I115" s="122">
        <f t="shared" si="9"/>
        <v>179.55</v>
      </c>
    </row>
    <row r="116" spans="1:9" ht="30" x14ac:dyDescent="0.25">
      <c r="A116" s="11" t="s">
        <v>671</v>
      </c>
      <c r="B116" s="395" t="s">
        <v>367</v>
      </c>
      <c r="C116" s="395"/>
      <c r="D116" s="59">
        <v>1</v>
      </c>
      <c r="E116" s="59">
        <f t="shared" si="15"/>
        <v>133</v>
      </c>
      <c r="F116" s="59"/>
      <c r="G116" s="59">
        <f t="shared" si="8"/>
        <v>133</v>
      </c>
      <c r="H116" s="59">
        <v>1.35</v>
      </c>
      <c r="I116" s="122">
        <f t="shared" si="9"/>
        <v>179.55</v>
      </c>
    </row>
    <row r="117" spans="1:9" ht="30" x14ac:dyDescent="0.25">
      <c r="A117" s="11" t="s">
        <v>671</v>
      </c>
      <c r="B117" s="395" t="s">
        <v>366</v>
      </c>
      <c r="C117" s="395"/>
      <c r="D117" s="59">
        <v>1</v>
      </c>
      <c r="E117" s="59">
        <f t="shared" si="15"/>
        <v>133</v>
      </c>
      <c r="F117" s="59"/>
      <c r="G117" s="59">
        <f t="shared" si="8"/>
        <v>133</v>
      </c>
      <c r="H117" s="59">
        <v>1.35</v>
      </c>
      <c r="I117" s="122">
        <f t="shared" si="9"/>
        <v>179.55</v>
      </c>
    </row>
    <row r="118" spans="1:9" ht="30" x14ac:dyDescent="0.25">
      <c r="A118" s="11" t="s">
        <v>354</v>
      </c>
      <c r="B118" s="395" t="s">
        <v>367</v>
      </c>
      <c r="C118" s="395"/>
      <c r="D118" s="59">
        <v>1</v>
      </c>
      <c r="E118" s="59">
        <f t="shared" si="15"/>
        <v>133</v>
      </c>
      <c r="F118" s="59"/>
      <c r="G118" s="59">
        <f t="shared" si="8"/>
        <v>133</v>
      </c>
      <c r="H118" s="59">
        <v>1.35</v>
      </c>
      <c r="I118" s="122">
        <f t="shared" si="9"/>
        <v>179.55</v>
      </c>
    </row>
    <row r="119" spans="1:9" ht="30" x14ac:dyDescent="0.25">
      <c r="A119" s="11" t="s">
        <v>504</v>
      </c>
      <c r="B119" s="395" t="s">
        <v>367</v>
      </c>
      <c r="C119" s="395"/>
      <c r="D119" s="59">
        <v>1</v>
      </c>
      <c r="E119" s="59">
        <f t="shared" si="15"/>
        <v>133</v>
      </c>
      <c r="F119" s="59"/>
      <c r="G119" s="59">
        <f t="shared" si="8"/>
        <v>133</v>
      </c>
      <c r="H119" s="59">
        <v>1.35</v>
      </c>
      <c r="I119" s="122">
        <f t="shared" si="9"/>
        <v>179.55</v>
      </c>
    </row>
    <row r="120" spans="1:9" x14ac:dyDescent="0.25">
      <c r="A120" s="11" t="s">
        <v>672</v>
      </c>
      <c r="B120" s="395" t="s">
        <v>367</v>
      </c>
      <c r="C120" s="395"/>
      <c r="D120" s="59">
        <v>1</v>
      </c>
      <c r="E120" s="59">
        <f t="shared" si="15"/>
        <v>133</v>
      </c>
      <c r="F120" s="59"/>
      <c r="G120" s="59">
        <f t="shared" si="8"/>
        <v>133</v>
      </c>
      <c r="H120" s="59">
        <v>1.35</v>
      </c>
      <c r="I120" s="122">
        <f t="shared" si="9"/>
        <v>179.55</v>
      </c>
    </row>
    <row r="121" spans="1:9" x14ac:dyDescent="0.25">
      <c r="A121" s="11" t="s">
        <v>673</v>
      </c>
      <c r="B121" s="395" t="s">
        <v>367</v>
      </c>
      <c r="C121" s="395"/>
      <c r="D121" s="59">
        <v>1</v>
      </c>
      <c r="E121" s="59">
        <f t="shared" si="15"/>
        <v>133</v>
      </c>
      <c r="F121" s="59"/>
      <c r="G121" s="59">
        <f t="shared" si="8"/>
        <v>133</v>
      </c>
      <c r="H121" s="59">
        <v>1.35</v>
      </c>
      <c r="I121" s="122">
        <f t="shared" si="9"/>
        <v>179.55</v>
      </c>
    </row>
    <row r="122" spans="1:9" ht="30" x14ac:dyDescent="0.25">
      <c r="A122" s="11" t="s">
        <v>674</v>
      </c>
      <c r="B122" s="395" t="s">
        <v>367</v>
      </c>
      <c r="C122" s="395"/>
      <c r="D122" s="59">
        <v>1</v>
      </c>
      <c r="E122" s="59">
        <f t="shared" si="15"/>
        <v>133</v>
      </c>
      <c r="F122" s="59"/>
      <c r="G122" s="59">
        <f t="shared" si="8"/>
        <v>133</v>
      </c>
      <c r="H122" s="59">
        <v>1.35</v>
      </c>
      <c r="I122" s="122">
        <f t="shared" si="9"/>
        <v>179.55</v>
      </c>
    </row>
    <row r="123" spans="1:9" x14ac:dyDescent="0.25">
      <c r="A123" s="11" t="s">
        <v>355</v>
      </c>
      <c r="B123" s="395" t="s">
        <v>367</v>
      </c>
      <c r="C123" s="395"/>
      <c r="D123" s="59">
        <v>1</v>
      </c>
      <c r="E123" s="59">
        <f t="shared" si="15"/>
        <v>133</v>
      </c>
      <c r="F123" s="59"/>
      <c r="G123" s="59">
        <f t="shared" si="8"/>
        <v>133</v>
      </c>
      <c r="H123" s="59">
        <v>1.35</v>
      </c>
      <c r="I123" s="122">
        <f t="shared" si="9"/>
        <v>179.55</v>
      </c>
    </row>
    <row r="124" spans="1:9" x14ac:dyDescent="0.25">
      <c r="A124" s="11" t="s">
        <v>355</v>
      </c>
      <c r="B124" s="395" t="s">
        <v>367</v>
      </c>
      <c r="C124" s="395"/>
      <c r="D124" s="59">
        <v>1</v>
      </c>
      <c r="E124" s="59">
        <f t="shared" si="15"/>
        <v>133</v>
      </c>
      <c r="F124" s="59"/>
      <c r="G124" s="59">
        <f t="shared" si="8"/>
        <v>133</v>
      </c>
      <c r="H124" s="59">
        <v>1.35</v>
      </c>
      <c r="I124" s="122">
        <f t="shared" si="9"/>
        <v>179.55</v>
      </c>
    </row>
    <row r="125" spans="1:9" x14ac:dyDescent="0.25">
      <c r="A125" s="11" t="s">
        <v>355</v>
      </c>
      <c r="B125" s="395" t="s">
        <v>367</v>
      </c>
      <c r="C125" s="395"/>
      <c r="D125" s="59">
        <v>1</v>
      </c>
      <c r="E125" s="59">
        <f t="shared" si="15"/>
        <v>133</v>
      </c>
      <c r="F125" s="59"/>
      <c r="G125" s="59">
        <f t="shared" si="8"/>
        <v>133</v>
      </c>
      <c r="H125" s="59">
        <v>1.35</v>
      </c>
      <c r="I125" s="122">
        <f t="shared" si="9"/>
        <v>179.55</v>
      </c>
    </row>
    <row r="126" spans="1:9" x14ac:dyDescent="0.25">
      <c r="A126" s="11" t="s">
        <v>355</v>
      </c>
      <c r="B126" s="395" t="s">
        <v>367</v>
      </c>
      <c r="C126" s="395"/>
      <c r="D126" s="59">
        <v>1</v>
      </c>
      <c r="E126" s="59">
        <f t="shared" si="15"/>
        <v>133</v>
      </c>
      <c r="F126" s="59"/>
      <c r="G126" s="59">
        <f t="shared" si="8"/>
        <v>133</v>
      </c>
      <c r="H126" s="59">
        <v>1.35</v>
      </c>
      <c r="I126" s="122">
        <f t="shared" si="9"/>
        <v>179.55</v>
      </c>
    </row>
    <row r="127" spans="1:9" x14ac:dyDescent="0.25">
      <c r="A127" s="11" t="s">
        <v>355</v>
      </c>
      <c r="B127" s="395" t="s">
        <v>367</v>
      </c>
      <c r="C127" s="395"/>
      <c r="D127" s="59">
        <v>1</v>
      </c>
      <c r="E127" s="59">
        <f t="shared" si="15"/>
        <v>133</v>
      </c>
      <c r="F127" s="59"/>
      <c r="G127" s="59">
        <f t="shared" si="8"/>
        <v>133</v>
      </c>
      <c r="H127" s="59">
        <v>1.35</v>
      </c>
      <c r="I127" s="122">
        <f t="shared" si="9"/>
        <v>179.55</v>
      </c>
    </row>
    <row r="128" spans="1:9" x14ac:dyDescent="0.25">
      <c r="A128" s="11" t="s">
        <v>355</v>
      </c>
      <c r="B128" s="395" t="s">
        <v>367</v>
      </c>
      <c r="C128" s="395"/>
      <c r="D128" s="59">
        <v>1</v>
      </c>
      <c r="E128" s="59">
        <f t="shared" si="15"/>
        <v>133</v>
      </c>
      <c r="F128" s="59"/>
      <c r="G128" s="59">
        <f t="shared" si="8"/>
        <v>133</v>
      </c>
      <c r="H128" s="59">
        <v>1.35</v>
      </c>
      <c r="I128" s="122">
        <f t="shared" si="9"/>
        <v>179.55</v>
      </c>
    </row>
    <row r="129" spans="1:9" ht="30" x14ac:dyDescent="0.25">
      <c r="A129" s="11" t="s">
        <v>505</v>
      </c>
      <c r="B129" s="395" t="s">
        <v>367</v>
      </c>
      <c r="C129" s="395"/>
      <c r="D129" s="59">
        <v>1</v>
      </c>
      <c r="E129" s="59">
        <f t="shared" si="15"/>
        <v>133</v>
      </c>
      <c r="F129" s="59"/>
      <c r="G129" s="59">
        <f t="shared" si="8"/>
        <v>133</v>
      </c>
      <c r="H129" s="59">
        <v>1.35</v>
      </c>
      <c r="I129" s="122">
        <f t="shared" si="9"/>
        <v>179.55</v>
      </c>
    </row>
    <row r="130" spans="1:9" ht="30" x14ac:dyDescent="0.25">
      <c r="A130" s="11" t="s">
        <v>506</v>
      </c>
      <c r="B130" s="395" t="s">
        <v>367</v>
      </c>
      <c r="C130" s="395"/>
      <c r="D130" s="59">
        <v>1</v>
      </c>
      <c r="E130" s="59">
        <f t="shared" si="15"/>
        <v>133</v>
      </c>
      <c r="F130" s="59"/>
      <c r="G130" s="59">
        <f t="shared" si="8"/>
        <v>133</v>
      </c>
      <c r="H130" s="59">
        <v>1.35</v>
      </c>
      <c r="I130" s="122">
        <f t="shared" si="9"/>
        <v>179.55</v>
      </c>
    </row>
    <row r="131" spans="1:9" x14ac:dyDescent="0.25">
      <c r="A131" s="11" t="s">
        <v>356</v>
      </c>
      <c r="B131" s="395" t="s">
        <v>367</v>
      </c>
      <c r="C131" s="395"/>
      <c r="D131" s="59">
        <v>1</v>
      </c>
      <c r="E131" s="59">
        <f t="shared" si="15"/>
        <v>133</v>
      </c>
      <c r="F131" s="59"/>
      <c r="G131" s="59">
        <f t="shared" si="8"/>
        <v>133</v>
      </c>
      <c r="H131" s="59">
        <v>1.35</v>
      </c>
      <c r="I131" s="122">
        <f t="shared" si="9"/>
        <v>179.55</v>
      </c>
    </row>
    <row r="132" spans="1:9" x14ac:dyDescent="0.25">
      <c r="A132" s="11" t="s">
        <v>356</v>
      </c>
      <c r="B132" s="395" t="s">
        <v>367</v>
      </c>
      <c r="C132" s="395"/>
      <c r="D132" s="59">
        <v>1</v>
      </c>
      <c r="E132" s="59">
        <f t="shared" si="15"/>
        <v>133</v>
      </c>
      <c r="F132" s="59"/>
      <c r="G132" s="59">
        <f t="shared" si="8"/>
        <v>133</v>
      </c>
      <c r="H132" s="59">
        <v>1.35</v>
      </c>
      <c r="I132" s="122">
        <f t="shared" si="9"/>
        <v>179.55</v>
      </c>
    </row>
    <row r="133" spans="1:9" x14ac:dyDescent="0.25">
      <c r="A133" s="11" t="s">
        <v>356</v>
      </c>
      <c r="B133" s="395" t="s">
        <v>367</v>
      </c>
      <c r="C133" s="395"/>
      <c r="D133" s="59">
        <v>1</v>
      </c>
      <c r="E133" s="59">
        <f t="shared" si="15"/>
        <v>133</v>
      </c>
      <c r="F133" s="59"/>
      <c r="G133" s="59">
        <f t="shared" si="8"/>
        <v>133</v>
      </c>
      <c r="H133" s="59">
        <v>1.35</v>
      </c>
      <c r="I133" s="122">
        <f t="shared" si="9"/>
        <v>179.55</v>
      </c>
    </row>
    <row r="134" spans="1:9" x14ac:dyDescent="0.25">
      <c r="A134" s="11" t="s">
        <v>356</v>
      </c>
      <c r="B134" s="395" t="s">
        <v>367</v>
      </c>
      <c r="C134" s="395"/>
      <c r="D134" s="59">
        <v>1</v>
      </c>
      <c r="E134" s="59">
        <f t="shared" si="15"/>
        <v>133</v>
      </c>
      <c r="F134" s="59"/>
      <c r="G134" s="59">
        <f t="shared" si="8"/>
        <v>133</v>
      </c>
      <c r="H134" s="59">
        <v>1.35</v>
      </c>
      <c r="I134" s="122">
        <f t="shared" si="9"/>
        <v>179.55</v>
      </c>
    </row>
    <row r="135" spans="1:9" x14ac:dyDescent="0.25">
      <c r="A135" s="11" t="s">
        <v>507</v>
      </c>
      <c r="B135" s="395" t="s">
        <v>367</v>
      </c>
      <c r="C135" s="395"/>
      <c r="D135" s="59">
        <v>1</v>
      </c>
      <c r="E135" s="59">
        <f t="shared" si="15"/>
        <v>133</v>
      </c>
      <c r="F135" s="59"/>
      <c r="G135" s="59">
        <f t="shared" si="8"/>
        <v>133</v>
      </c>
      <c r="H135" s="59">
        <v>1.35</v>
      </c>
      <c r="I135" s="122">
        <f t="shared" si="9"/>
        <v>179.55</v>
      </c>
    </row>
    <row r="136" spans="1:9" x14ac:dyDescent="0.25">
      <c r="A136" s="11" t="s">
        <v>507</v>
      </c>
      <c r="B136" s="395" t="s">
        <v>367</v>
      </c>
      <c r="C136" s="395"/>
      <c r="D136" s="59">
        <v>1</v>
      </c>
      <c r="E136" s="59">
        <f t="shared" si="15"/>
        <v>133</v>
      </c>
      <c r="F136" s="59"/>
      <c r="G136" s="59">
        <f t="shared" si="8"/>
        <v>133</v>
      </c>
      <c r="H136" s="59">
        <v>1.35</v>
      </c>
      <c r="I136" s="122">
        <f t="shared" si="9"/>
        <v>179.55</v>
      </c>
    </row>
    <row r="137" spans="1:9" x14ac:dyDescent="0.25">
      <c r="A137" s="11" t="s">
        <v>507</v>
      </c>
      <c r="B137" s="395" t="s">
        <v>367</v>
      </c>
      <c r="C137" s="395"/>
      <c r="D137" s="59">
        <v>1</v>
      </c>
      <c r="E137" s="59">
        <f t="shared" si="15"/>
        <v>133</v>
      </c>
      <c r="F137" s="59"/>
      <c r="G137" s="59">
        <f t="shared" si="8"/>
        <v>133</v>
      </c>
      <c r="H137" s="59">
        <v>1.35</v>
      </c>
      <c r="I137" s="122">
        <f t="shared" si="9"/>
        <v>179.55</v>
      </c>
    </row>
    <row r="138" spans="1:9" x14ac:dyDescent="0.25">
      <c r="A138" s="11" t="s">
        <v>508</v>
      </c>
      <c r="B138" s="395" t="s">
        <v>367</v>
      </c>
      <c r="C138" s="395"/>
      <c r="D138" s="59">
        <v>1</v>
      </c>
      <c r="E138" s="59">
        <f t="shared" si="15"/>
        <v>133</v>
      </c>
      <c r="F138" s="59"/>
      <c r="G138" s="59">
        <f t="shared" si="8"/>
        <v>133</v>
      </c>
      <c r="H138" s="59">
        <v>1.35</v>
      </c>
      <c r="I138" s="122">
        <f t="shared" si="9"/>
        <v>179.55</v>
      </c>
    </row>
    <row r="139" spans="1:9" x14ac:dyDescent="0.25">
      <c r="A139" s="11" t="s">
        <v>508</v>
      </c>
      <c r="B139" s="395" t="s">
        <v>367</v>
      </c>
      <c r="C139" s="395"/>
      <c r="D139" s="59">
        <v>1</v>
      </c>
      <c r="E139" s="59">
        <f t="shared" si="15"/>
        <v>133</v>
      </c>
      <c r="F139" s="59"/>
      <c r="G139" s="59">
        <f t="shared" si="8"/>
        <v>133</v>
      </c>
      <c r="H139" s="59">
        <v>1.35</v>
      </c>
      <c r="I139" s="122">
        <f t="shared" si="9"/>
        <v>179.55</v>
      </c>
    </row>
    <row r="140" spans="1:9" x14ac:dyDescent="0.25">
      <c r="A140" s="11" t="s">
        <v>508</v>
      </c>
      <c r="B140" s="395" t="s">
        <v>367</v>
      </c>
      <c r="C140" s="395"/>
      <c r="D140" s="59">
        <v>1</v>
      </c>
      <c r="E140" s="59">
        <f t="shared" si="15"/>
        <v>133</v>
      </c>
      <c r="F140" s="59"/>
      <c r="G140" s="59">
        <f t="shared" si="8"/>
        <v>133</v>
      </c>
      <c r="H140" s="59">
        <v>1.35</v>
      </c>
      <c r="I140" s="122">
        <f t="shared" si="9"/>
        <v>179.55</v>
      </c>
    </row>
    <row r="141" spans="1:9" ht="30" x14ac:dyDescent="0.25">
      <c r="A141" s="11" t="s">
        <v>357</v>
      </c>
      <c r="B141" s="395" t="s">
        <v>367</v>
      </c>
      <c r="C141" s="395"/>
      <c r="D141" s="59">
        <v>1</v>
      </c>
      <c r="E141" s="59">
        <f t="shared" si="15"/>
        <v>133</v>
      </c>
      <c r="F141" s="59"/>
      <c r="G141" s="59">
        <f t="shared" si="8"/>
        <v>133</v>
      </c>
      <c r="H141" s="59">
        <v>1.35</v>
      </c>
      <c r="I141" s="122">
        <f t="shared" si="9"/>
        <v>179.55</v>
      </c>
    </row>
    <row r="142" spans="1:9" ht="30" x14ac:dyDescent="0.25">
      <c r="A142" s="11" t="s">
        <v>675</v>
      </c>
      <c r="B142" s="396" t="s">
        <v>368</v>
      </c>
      <c r="C142" s="396"/>
      <c r="D142" s="59">
        <v>1</v>
      </c>
      <c r="E142" s="59">
        <f t="shared" si="15"/>
        <v>133</v>
      </c>
      <c r="F142" s="59"/>
      <c r="G142" s="59">
        <f t="shared" si="8"/>
        <v>133</v>
      </c>
      <c r="H142" s="59">
        <v>1.35</v>
      </c>
      <c r="I142" s="122">
        <f t="shared" si="9"/>
        <v>179.55</v>
      </c>
    </row>
    <row r="143" spans="1:9" ht="30" x14ac:dyDescent="0.25">
      <c r="A143" s="11" t="s">
        <v>675</v>
      </c>
      <c r="B143" s="396" t="s">
        <v>368</v>
      </c>
      <c r="C143" s="396"/>
      <c r="D143" s="59">
        <v>1</v>
      </c>
      <c r="E143" s="59">
        <f t="shared" si="15"/>
        <v>133</v>
      </c>
      <c r="F143" s="59"/>
      <c r="G143" s="59">
        <f t="shared" si="8"/>
        <v>133</v>
      </c>
      <c r="H143" s="59">
        <v>1.35</v>
      </c>
      <c r="I143" s="122">
        <f t="shared" si="9"/>
        <v>179.55</v>
      </c>
    </row>
    <row r="144" spans="1:9" ht="30" x14ac:dyDescent="0.25">
      <c r="A144" s="11" t="s">
        <v>675</v>
      </c>
      <c r="B144" s="396" t="s">
        <v>368</v>
      </c>
      <c r="C144" s="396"/>
      <c r="D144" s="59">
        <v>1</v>
      </c>
      <c r="E144" s="59">
        <f t="shared" si="15"/>
        <v>133</v>
      </c>
      <c r="F144" s="59"/>
      <c r="G144" s="59">
        <f t="shared" si="8"/>
        <v>133</v>
      </c>
      <c r="H144" s="59">
        <v>1.35</v>
      </c>
      <c r="I144" s="122">
        <f t="shared" si="9"/>
        <v>179.55</v>
      </c>
    </row>
    <row r="145" spans="1:9" x14ac:dyDescent="0.25">
      <c r="A145" s="11" t="s">
        <v>358</v>
      </c>
      <c r="B145" s="396" t="s">
        <v>368</v>
      </c>
      <c r="C145" s="396"/>
      <c r="D145" s="59">
        <v>1</v>
      </c>
      <c r="E145" s="59">
        <f t="shared" si="15"/>
        <v>133</v>
      </c>
      <c r="F145" s="59"/>
      <c r="G145" s="59">
        <f t="shared" ref="G145:G169" si="16">E145*D145</f>
        <v>133</v>
      </c>
      <c r="H145" s="59">
        <v>1.35</v>
      </c>
      <c r="I145" s="122">
        <f t="shared" si="9"/>
        <v>179.55</v>
      </c>
    </row>
    <row r="146" spans="1:9" x14ac:dyDescent="0.25">
      <c r="A146" s="11" t="s">
        <v>358</v>
      </c>
      <c r="B146" s="396" t="s">
        <v>368</v>
      </c>
      <c r="C146" s="396"/>
      <c r="D146" s="59">
        <v>1</v>
      </c>
      <c r="E146" s="59">
        <f t="shared" si="15"/>
        <v>133</v>
      </c>
      <c r="F146" s="59"/>
      <c r="G146" s="59">
        <f t="shared" si="16"/>
        <v>133</v>
      </c>
      <c r="H146" s="59">
        <v>1.35</v>
      </c>
      <c r="I146" s="122">
        <f t="shared" ref="I146:I169" si="17">H146*G146</f>
        <v>179.55</v>
      </c>
    </row>
    <row r="147" spans="1:9" x14ac:dyDescent="0.25">
      <c r="A147" s="11" t="s">
        <v>358</v>
      </c>
      <c r="B147" s="396" t="s">
        <v>368</v>
      </c>
      <c r="C147" s="396"/>
      <c r="D147" s="59">
        <v>1</v>
      </c>
      <c r="E147" s="59">
        <f t="shared" si="15"/>
        <v>133</v>
      </c>
      <c r="F147" s="59"/>
      <c r="G147" s="59">
        <f t="shared" si="16"/>
        <v>133</v>
      </c>
      <c r="H147" s="59">
        <v>1.35</v>
      </c>
      <c r="I147" s="122">
        <f t="shared" si="17"/>
        <v>179.55</v>
      </c>
    </row>
    <row r="148" spans="1:9" ht="30" x14ac:dyDescent="0.25">
      <c r="A148" s="11" t="s">
        <v>359</v>
      </c>
      <c r="B148" s="396" t="s">
        <v>368</v>
      </c>
      <c r="C148" s="396"/>
      <c r="D148" s="59">
        <v>1</v>
      </c>
      <c r="E148" s="59">
        <f t="shared" si="15"/>
        <v>133</v>
      </c>
      <c r="F148" s="59"/>
      <c r="G148" s="59">
        <f t="shared" si="16"/>
        <v>133</v>
      </c>
      <c r="H148" s="59">
        <v>1.35</v>
      </c>
      <c r="I148" s="122">
        <f t="shared" si="17"/>
        <v>179.55</v>
      </c>
    </row>
    <row r="149" spans="1:9" ht="30" x14ac:dyDescent="0.25">
      <c r="A149" s="11" t="s">
        <v>359</v>
      </c>
      <c r="B149" s="396" t="s">
        <v>368</v>
      </c>
      <c r="C149" s="396"/>
      <c r="D149" s="59">
        <v>1</v>
      </c>
      <c r="E149" s="59">
        <f t="shared" si="15"/>
        <v>133</v>
      </c>
      <c r="F149" s="59"/>
      <c r="G149" s="59">
        <f t="shared" si="16"/>
        <v>133</v>
      </c>
      <c r="H149" s="59">
        <v>1.35</v>
      </c>
      <c r="I149" s="122">
        <f t="shared" si="17"/>
        <v>179.55</v>
      </c>
    </row>
    <row r="150" spans="1:9" ht="30" x14ac:dyDescent="0.25">
      <c r="A150" s="11" t="s">
        <v>359</v>
      </c>
      <c r="B150" s="396" t="s">
        <v>368</v>
      </c>
      <c r="C150" s="396"/>
      <c r="D150" s="59">
        <v>1</v>
      </c>
      <c r="E150" s="59">
        <f t="shared" si="15"/>
        <v>133</v>
      </c>
      <c r="F150" s="59"/>
      <c r="G150" s="59">
        <f t="shared" si="16"/>
        <v>133</v>
      </c>
      <c r="H150" s="59">
        <v>1.35</v>
      </c>
      <c r="I150" s="122">
        <f t="shared" si="17"/>
        <v>179.55</v>
      </c>
    </row>
    <row r="151" spans="1:9" ht="30" x14ac:dyDescent="0.25">
      <c r="A151" s="11" t="s">
        <v>360</v>
      </c>
      <c r="B151" s="396" t="s">
        <v>368</v>
      </c>
      <c r="C151" s="396"/>
      <c r="D151" s="59">
        <v>1</v>
      </c>
      <c r="E151" s="59">
        <f t="shared" si="15"/>
        <v>133</v>
      </c>
      <c r="F151" s="59"/>
      <c r="G151" s="59">
        <f t="shared" si="16"/>
        <v>133</v>
      </c>
      <c r="H151" s="59">
        <v>1.35</v>
      </c>
      <c r="I151" s="122">
        <f t="shared" si="17"/>
        <v>179.55</v>
      </c>
    </row>
    <row r="152" spans="1:9" ht="30" x14ac:dyDescent="0.25">
      <c r="A152" s="11" t="s">
        <v>360</v>
      </c>
      <c r="B152" s="396" t="s">
        <v>368</v>
      </c>
      <c r="C152" s="396"/>
      <c r="D152" s="59">
        <v>1</v>
      </c>
      <c r="E152" s="59">
        <f t="shared" si="15"/>
        <v>133</v>
      </c>
      <c r="F152" s="59"/>
      <c r="G152" s="59">
        <f t="shared" si="16"/>
        <v>133</v>
      </c>
      <c r="H152" s="59">
        <v>1.35</v>
      </c>
      <c r="I152" s="122">
        <f t="shared" si="17"/>
        <v>179.55</v>
      </c>
    </row>
    <row r="153" spans="1:9" ht="30" x14ac:dyDescent="0.25">
      <c r="A153" s="11" t="s">
        <v>360</v>
      </c>
      <c r="B153" s="396" t="s">
        <v>368</v>
      </c>
      <c r="C153" s="396"/>
      <c r="D153" s="59">
        <v>1</v>
      </c>
      <c r="E153" s="59">
        <f t="shared" si="15"/>
        <v>133</v>
      </c>
      <c r="F153" s="59"/>
      <c r="G153" s="59">
        <f t="shared" si="16"/>
        <v>133</v>
      </c>
      <c r="H153" s="59">
        <v>1.35</v>
      </c>
      <c r="I153" s="122">
        <f t="shared" si="17"/>
        <v>179.55</v>
      </c>
    </row>
    <row r="154" spans="1:9" ht="30" x14ac:dyDescent="0.25">
      <c r="A154" s="11" t="s">
        <v>361</v>
      </c>
      <c r="B154" s="396" t="s">
        <v>368</v>
      </c>
      <c r="C154" s="396"/>
      <c r="D154" s="59">
        <v>1</v>
      </c>
      <c r="E154" s="59">
        <f t="shared" si="15"/>
        <v>133</v>
      </c>
      <c r="F154" s="59"/>
      <c r="G154" s="59">
        <f t="shared" si="16"/>
        <v>133</v>
      </c>
      <c r="H154" s="59">
        <v>1.35</v>
      </c>
      <c r="I154" s="122">
        <f t="shared" si="17"/>
        <v>179.55</v>
      </c>
    </row>
    <row r="155" spans="1:9" ht="30" x14ac:dyDescent="0.25">
      <c r="A155" s="11" t="s">
        <v>361</v>
      </c>
      <c r="B155" s="396" t="s">
        <v>368</v>
      </c>
      <c r="C155" s="396"/>
      <c r="D155" s="59">
        <v>1</v>
      </c>
      <c r="E155" s="59">
        <f t="shared" si="15"/>
        <v>133</v>
      </c>
      <c r="F155" s="59"/>
      <c r="G155" s="59">
        <f t="shared" si="16"/>
        <v>133</v>
      </c>
      <c r="H155" s="59">
        <v>1.35</v>
      </c>
      <c r="I155" s="122">
        <f t="shared" si="17"/>
        <v>179.55</v>
      </c>
    </row>
    <row r="156" spans="1:9" ht="30" x14ac:dyDescent="0.25">
      <c r="A156" s="11" t="s">
        <v>361</v>
      </c>
      <c r="B156" s="396" t="s">
        <v>368</v>
      </c>
      <c r="C156" s="396"/>
      <c r="D156" s="59">
        <v>1</v>
      </c>
      <c r="E156" s="59">
        <f t="shared" si="15"/>
        <v>133</v>
      </c>
      <c r="F156" s="59"/>
      <c r="G156" s="59">
        <f t="shared" si="16"/>
        <v>133</v>
      </c>
      <c r="H156" s="59">
        <v>1.35</v>
      </c>
      <c r="I156" s="122">
        <f t="shared" si="17"/>
        <v>179.55</v>
      </c>
    </row>
    <row r="157" spans="1:9" x14ac:dyDescent="0.25">
      <c r="A157" s="11" t="s">
        <v>362</v>
      </c>
      <c r="B157" s="396" t="s">
        <v>368</v>
      </c>
      <c r="C157" s="396"/>
      <c r="D157" s="59">
        <v>1</v>
      </c>
      <c r="E157" s="59">
        <f t="shared" si="15"/>
        <v>133</v>
      </c>
      <c r="F157" s="59"/>
      <c r="G157" s="59">
        <f t="shared" si="16"/>
        <v>133</v>
      </c>
      <c r="H157" s="59">
        <v>1.35</v>
      </c>
      <c r="I157" s="122">
        <f t="shared" si="17"/>
        <v>179.55</v>
      </c>
    </row>
    <row r="158" spans="1:9" x14ac:dyDescent="0.25">
      <c r="A158" s="11" t="s">
        <v>362</v>
      </c>
      <c r="B158" s="396" t="s">
        <v>368</v>
      </c>
      <c r="C158" s="396"/>
      <c r="D158" s="59">
        <v>1</v>
      </c>
      <c r="E158" s="59">
        <f t="shared" si="15"/>
        <v>133</v>
      </c>
      <c r="F158" s="59"/>
      <c r="G158" s="59">
        <f t="shared" si="16"/>
        <v>133</v>
      </c>
      <c r="H158" s="59">
        <v>1.35</v>
      </c>
      <c r="I158" s="122">
        <f t="shared" si="17"/>
        <v>179.55</v>
      </c>
    </row>
    <row r="159" spans="1:9" x14ac:dyDescent="0.25">
      <c r="A159" s="11" t="s">
        <v>362</v>
      </c>
      <c r="B159" s="396" t="s">
        <v>368</v>
      </c>
      <c r="C159" s="396"/>
      <c r="D159" s="59">
        <v>1</v>
      </c>
      <c r="E159" s="59">
        <f t="shared" si="15"/>
        <v>133</v>
      </c>
      <c r="F159" s="59"/>
      <c r="G159" s="59">
        <f t="shared" si="16"/>
        <v>133</v>
      </c>
      <c r="H159" s="59">
        <v>1.35</v>
      </c>
      <c r="I159" s="122">
        <f t="shared" si="17"/>
        <v>179.55</v>
      </c>
    </row>
    <row r="160" spans="1:9" ht="30" x14ac:dyDescent="0.25">
      <c r="A160" s="11" t="s">
        <v>363</v>
      </c>
      <c r="B160" s="396" t="s">
        <v>368</v>
      </c>
      <c r="C160" s="396"/>
      <c r="D160" s="59">
        <v>1</v>
      </c>
      <c r="E160" s="59">
        <f t="shared" si="15"/>
        <v>133</v>
      </c>
      <c r="F160" s="59"/>
      <c r="G160" s="59">
        <f t="shared" si="16"/>
        <v>133</v>
      </c>
      <c r="H160" s="59">
        <v>1.35</v>
      </c>
      <c r="I160" s="122">
        <f t="shared" si="17"/>
        <v>179.55</v>
      </c>
    </row>
    <row r="161" spans="1:9" ht="30" x14ac:dyDescent="0.25">
      <c r="A161" s="11" t="s">
        <v>363</v>
      </c>
      <c r="B161" s="396" t="s">
        <v>368</v>
      </c>
      <c r="C161" s="396"/>
      <c r="D161" s="59">
        <v>1</v>
      </c>
      <c r="E161" s="59">
        <f t="shared" si="15"/>
        <v>133</v>
      </c>
      <c r="F161" s="59"/>
      <c r="G161" s="59">
        <f t="shared" si="16"/>
        <v>133</v>
      </c>
      <c r="H161" s="59">
        <v>1.35</v>
      </c>
      <c r="I161" s="122">
        <f t="shared" si="17"/>
        <v>179.55</v>
      </c>
    </row>
    <row r="162" spans="1:9" ht="30" x14ac:dyDescent="0.25">
      <c r="A162" s="11" t="s">
        <v>363</v>
      </c>
      <c r="B162" s="396" t="s">
        <v>368</v>
      </c>
      <c r="C162" s="396"/>
      <c r="D162" s="59">
        <v>1</v>
      </c>
      <c r="E162" s="59">
        <f t="shared" si="15"/>
        <v>133</v>
      </c>
      <c r="F162" s="59"/>
      <c r="G162" s="59">
        <f t="shared" si="16"/>
        <v>133</v>
      </c>
      <c r="H162" s="59">
        <v>1.35</v>
      </c>
      <c r="I162" s="122">
        <f t="shared" si="17"/>
        <v>179.55</v>
      </c>
    </row>
    <row r="163" spans="1:9" x14ac:dyDescent="0.25">
      <c r="A163" s="11" t="s">
        <v>364</v>
      </c>
      <c r="B163" s="395" t="s">
        <v>367</v>
      </c>
      <c r="C163" s="395"/>
      <c r="D163" s="59">
        <v>1</v>
      </c>
      <c r="E163" s="59">
        <f t="shared" si="15"/>
        <v>133</v>
      </c>
      <c r="F163" s="59"/>
      <c r="G163" s="59">
        <f t="shared" si="16"/>
        <v>133</v>
      </c>
      <c r="H163" s="59">
        <v>1.35</v>
      </c>
      <c r="I163" s="122">
        <f t="shared" si="17"/>
        <v>179.55</v>
      </c>
    </row>
    <row r="164" spans="1:9" x14ac:dyDescent="0.25">
      <c r="A164" s="11" t="s">
        <v>365</v>
      </c>
      <c r="B164" s="395" t="s">
        <v>366</v>
      </c>
      <c r="C164" s="395"/>
      <c r="D164" s="59">
        <v>1</v>
      </c>
      <c r="E164" s="59">
        <f t="shared" ref="E164:E166" si="18">145-12</f>
        <v>133</v>
      </c>
      <c r="F164" s="59"/>
      <c r="G164" s="59">
        <f t="shared" si="16"/>
        <v>133</v>
      </c>
      <c r="H164" s="59">
        <v>1.35</v>
      </c>
      <c r="I164" s="122">
        <f t="shared" si="17"/>
        <v>179.55</v>
      </c>
    </row>
    <row r="165" spans="1:9" ht="30" x14ac:dyDescent="0.25">
      <c r="A165" s="11" t="s">
        <v>509</v>
      </c>
      <c r="B165" s="395" t="s">
        <v>367</v>
      </c>
      <c r="C165" s="395"/>
      <c r="D165" s="59">
        <v>1</v>
      </c>
      <c r="E165" s="59">
        <f t="shared" si="18"/>
        <v>133</v>
      </c>
      <c r="F165" s="59"/>
      <c r="G165" s="59">
        <f t="shared" si="16"/>
        <v>133</v>
      </c>
      <c r="H165" s="59">
        <v>1.35</v>
      </c>
      <c r="I165" s="122">
        <f t="shared" si="17"/>
        <v>179.55</v>
      </c>
    </row>
    <row r="166" spans="1:9" ht="30" x14ac:dyDescent="0.25">
      <c r="A166" s="11" t="s">
        <v>509</v>
      </c>
      <c r="B166" s="395" t="s">
        <v>367</v>
      </c>
      <c r="C166" s="395"/>
      <c r="D166" s="59">
        <v>1</v>
      </c>
      <c r="E166" s="59">
        <f t="shared" si="18"/>
        <v>133</v>
      </c>
      <c r="F166" s="59"/>
      <c r="G166" s="59">
        <f t="shared" si="16"/>
        <v>133</v>
      </c>
      <c r="H166" s="59">
        <v>1.35</v>
      </c>
      <c r="I166" s="122">
        <f t="shared" si="17"/>
        <v>179.55</v>
      </c>
    </row>
    <row r="167" spans="1:9" x14ac:dyDescent="0.25">
      <c r="A167" s="11" t="s">
        <v>510</v>
      </c>
      <c r="B167" s="395" t="s">
        <v>367</v>
      </c>
      <c r="C167" s="395"/>
      <c r="D167" s="59">
        <v>1</v>
      </c>
      <c r="E167" s="59">
        <v>48</v>
      </c>
      <c r="F167" s="59"/>
      <c r="G167" s="59">
        <f t="shared" si="16"/>
        <v>48</v>
      </c>
      <c r="H167" s="59">
        <v>1.35</v>
      </c>
      <c r="I167" s="122">
        <f t="shared" si="17"/>
        <v>64.800000000000011</v>
      </c>
    </row>
    <row r="168" spans="1:9" x14ac:dyDescent="0.25">
      <c r="A168" s="11" t="s">
        <v>510</v>
      </c>
      <c r="B168" s="395" t="s">
        <v>367</v>
      </c>
      <c r="C168" s="395"/>
      <c r="D168" s="59">
        <v>1</v>
      </c>
      <c r="E168" s="59">
        <v>48</v>
      </c>
      <c r="F168" s="59"/>
      <c r="G168" s="59">
        <f t="shared" si="16"/>
        <v>48</v>
      </c>
      <c r="H168" s="59">
        <v>1.35</v>
      </c>
      <c r="I168" s="122">
        <f t="shared" si="17"/>
        <v>64.800000000000011</v>
      </c>
    </row>
    <row r="169" spans="1:9" x14ac:dyDescent="0.25">
      <c r="A169" s="11" t="s">
        <v>510</v>
      </c>
      <c r="B169" s="395" t="s">
        <v>367</v>
      </c>
      <c r="C169" s="395"/>
      <c r="D169" s="59">
        <v>1</v>
      </c>
      <c r="E169" s="59">
        <v>48</v>
      </c>
      <c r="F169" s="59"/>
      <c r="G169" s="59">
        <f t="shared" si="16"/>
        <v>48</v>
      </c>
      <c r="H169" s="59">
        <v>1.35</v>
      </c>
      <c r="I169" s="122">
        <f t="shared" si="17"/>
        <v>64.800000000000011</v>
      </c>
    </row>
    <row r="170" spans="1:9" ht="15.75" thickBot="1" x14ac:dyDescent="0.3">
      <c r="A170" s="37"/>
      <c r="B170" s="381"/>
      <c r="C170" s="382"/>
      <c r="D170" s="27"/>
      <c r="E170" s="27"/>
      <c r="F170" s="27"/>
      <c r="G170" s="27"/>
      <c r="H170" s="27"/>
      <c r="I170" s="125"/>
    </row>
    <row r="171" spans="1:9" ht="15.75" thickBot="1" x14ac:dyDescent="0.3">
      <c r="A171" s="112" t="s">
        <v>275</v>
      </c>
      <c r="B171" s="390"/>
      <c r="C171" s="391"/>
      <c r="D171" s="29"/>
      <c r="E171" s="29"/>
      <c r="F171" s="29"/>
      <c r="G171" s="29"/>
      <c r="H171" s="29"/>
      <c r="I171" s="120"/>
    </row>
    <row r="172" spans="1:9" x14ac:dyDescent="0.25">
      <c r="A172" s="13" t="s">
        <v>676</v>
      </c>
      <c r="B172" s="394" t="s">
        <v>367</v>
      </c>
      <c r="C172" s="394"/>
      <c r="D172" s="19">
        <v>1</v>
      </c>
      <c r="E172" s="19">
        <v>48</v>
      </c>
      <c r="F172" s="19"/>
      <c r="G172" s="19">
        <f>E172*D172</f>
        <v>48</v>
      </c>
      <c r="H172" s="19">
        <v>1.35</v>
      </c>
      <c r="I172" s="126">
        <f>H172*G172</f>
        <v>64.800000000000011</v>
      </c>
    </row>
    <row r="173" spans="1:9" ht="30" x14ac:dyDescent="0.25">
      <c r="A173" s="11" t="s">
        <v>677</v>
      </c>
      <c r="B173" s="395" t="s">
        <v>367</v>
      </c>
      <c r="C173" s="395"/>
      <c r="D173" s="59">
        <v>1</v>
      </c>
      <c r="E173" s="59">
        <v>133</v>
      </c>
      <c r="F173" s="59"/>
      <c r="G173" s="59">
        <f>E173*D173</f>
        <v>133</v>
      </c>
      <c r="H173" s="59">
        <v>1.35</v>
      </c>
      <c r="I173" s="122">
        <f>H173*G173</f>
        <v>179.55</v>
      </c>
    </row>
    <row r="174" spans="1:9" ht="30" x14ac:dyDescent="0.25">
      <c r="A174" s="11" t="s">
        <v>678</v>
      </c>
      <c r="B174" s="395" t="s">
        <v>367</v>
      </c>
      <c r="C174" s="395"/>
      <c r="D174" s="59">
        <v>1</v>
      </c>
      <c r="E174" s="59">
        <v>133</v>
      </c>
      <c r="F174" s="59"/>
      <c r="G174" s="59">
        <f>E174*D174</f>
        <v>133</v>
      </c>
      <c r="H174" s="59">
        <v>1.35</v>
      </c>
      <c r="I174" s="122">
        <f>H174*G174</f>
        <v>179.55</v>
      </c>
    </row>
    <row r="175" spans="1:9" ht="15.75" thickBot="1" x14ac:dyDescent="0.3">
      <c r="A175" s="37"/>
      <c r="B175" s="381"/>
      <c r="C175" s="382"/>
      <c r="D175" s="27"/>
      <c r="E175" s="27"/>
      <c r="F175" s="27"/>
      <c r="G175" s="27"/>
      <c r="H175" s="27"/>
      <c r="I175" s="125"/>
    </row>
    <row r="176" spans="1:9" ht="15.75" thickBot="1" x14ac:dyDescent="0.3">
      <c r="A176" s="112" t="s">
        <v>271</v>
      </c>
      <c r="B176" s="390"/>
      <c r="C176" s="391"/>
      <c r="D176" s="29"/>
      <c r="E176" s="29"/>
      <c r="F176" s="29"/>
      <c r="G176" s="29"/>
      <c r="H176" s="29"/>
      <c r="I176" s="120"/>
    </row>
    <row r="177" spans="1:9" x14ac:dyDescent="0.25">
      <c r="A177" s="13" t="s">
        <v>518</v>
      </c>
      <c r="B177" s="394" t="s">
        <v>367</v>
      </c>
      <c r="C177" s="394"/>
      <c r="D177" s="19">
        <v>1</v>
      </c>
      <c r="E177" s="19">
        <v>133</v>
      </c>
      <c r="F177" s="19"/>
      <c r="G177" s="19">
        <f>E177*D177</f>
        <v>133</v>
      </c>
      <c r="H177" s="19">
        <v>1.35</v>
      </c>
      <c r="I177" s="126">
        <f>H177*G177</f>
        <v>179.55</v>
      </c>
    </row>
    <row r="178" spans="1:9" x14ac:dyDescent="0.25">
      <c r="A178" s="11" t="s">
        <v>511</v>
      </c>
      <c r="B178" s="395" t="s">
        <v>367</v>
      </c>
      <c r="C178" s="395"/>
      <c r="D178" s="59">
        <v>1</v>
      </c>
      <c r="E178" s="59">
        <v>133</v>
      </c>
      <c r="F178" s="59"/>
      <c r="G178" s="59">
        <f>E178*D178</f>
        <v>133</v>
      </c>
      <c r="H178" s="59">
        <v>1.35</v>
      </c>
      <c r="I178" s="122">
        <f>H178*G178</f>
        <v>179.55</v>
      </c>
    </row>
    <row r="179" spans="1:9" ht="15.75" thickBot="1" x14ac:dyDescent="0.3">
      <c r="A179" s="37"/>
      <c r="B179" s="381"/>
      <c r="C179" s="382"/>
      <c r="D179" s="27"/>
      <c r="E179" s="27"/>
      <c r="F179" s="27"/>
      <c r="G179" s="27"/>
      <c r="H179" s="27"/>
      <c r="I179" s="125"/>
    </row>
    <row r="180" spans="1:9" ht="15.75" thickBot="1" x14ac:dyDescent="0.3">
      <c r="A180" s="112" t="s">
        <v>274</v>
      </c>
      <c r="B180" s="390"/>
      <c r="C180" s="391"/>
      <c r="D180" s="29"/>
      <c r="E180" s="29"/>
      <c r="F180" s="29"/>
      <c r="G180" s="29"/>
      <c r="H180" s="29"/>
      <c r="I180" s="120"/>
    </row>
    <row r="181" spans="1:9" ht="45" x14ac:dyDescent="0.25">
      <c r="A181" s="13" t="s">
        <v>512</v>
      </c>
      <c r="B181" s="394" t="s">
        <v>367</v>
      </c>
      <c r="C181" s="394"/>
      <c r="D181" s="19">
        <v>1</v>
      </c>
      <c r="E181" s="19">
        <v>133</v>
      </c>
      <c r="F181" s="19"/>
      <c r="G181" s="19">
        <f>E181*D181</f>
        <v>133</v>
      </c>
      <c r="H181" s="19">
        <v>1.35</v>
      </c>
      <c r="I181" s="126">
        <f>H181*G181</f>
        <v>179.55</v>
      </c>
    </row>
    <row r="182" spans="1:9" ht="45" x14ac:dyDescent="0.25">
      <c r="A182" s="11" t="s">
        <v>512</v>
      </c>
      <c r="B182" s="395" t="s">
        <v>367</v>
      </c>
      <c r="C182" s="395"/>
      <c r="D182" s="59">
        <v>1</v>
      </c>
      <c r="E182" s="59">
        <v>133</v>
      </c>
      <c r="F182" s="59"/>
      <c r="G182" s="59">
        <f>E182*D182</f>
        <v>133</v>
      </c>
      <c r="H182" s="59">
        <v>1.35</v>
      </c>
      <c r="I182" s="122">
        <f>H182*G182</f>
        <v>179.55</v>
      </c>
    </row>
    <row r="183" spans="1:9" ht="45" x14ac:dyDescent="0.25">
      <c r="A183" s="11" t="s">
        <v>512</v>
      </c>
      <c r="B183" s="395" t="s">
        <v>367</v>
      </c>
      <c r="C183" s="395"/>
      <c r="D183" s="59">
        <v>1</v>
      </c>
      <c r="E183" s="59">
        <v>133</v>
      </c>
      <c r="F183" s="59"/>
      <c r="G183" s="59">
        <f t="shared" ref="G183:G196" si="19">E183*D183</f>
        <v>133</v>
      </c>
      <c r="H183" s="59">
        <v>1.35</v>
      </c>
      <c r="I183" s="122">
        <f t="shared" ref="I183:I196" si="20">H183*G183</f>
        <v>179.55</v>
      </c>
    </row>
    <row r="184" spans="1:9" ht="45" x14ac:dyDescent="0.25">
      <c r="A184" s="11" t="s">
        <v>512</v>
      </c>
      <c r="B184" s="395" t="s">
        <v>367</v>
      </c>
      <c r="C184" s="395"/>
      <c r="D184" s="59">
        <v>1</v>
      </c>
      <c r="E184" s="59">
        <v>133</v>
      </c>
      <c r="F184" s="59"/>
      <c r="G184" s="59">
        <f t="shared" si="19"/>
        <v>133</v>
      </c>
      <c r="H184" s="59">
        <v>1.35</v>
      </c>
      <c r="I184" s="122">
        <f t="shared" si="20"/>
        <v>179.55</v>
      </c>
    </row>
    <row r="185" spans="1:9" ht="45" x14ac:dyDescent="0.25">
      <c r="A185" s="11" t="s">
        <v>512</v>
      </c>
      <c r="B185" s="395" t="s">
        <v>367</v>
      </c>
      <c r="C185" s="395"/>
      <c r="D185" s="59">
        <v>1</v>
      </c>
      <c r="E185" s="59">
        <v>133</v>
      </c>
      <c r="F185" s="59"/>
      <c r="G185" s="59">
        <f t="shared" si="19"/>
        <v>133</v>
      </c>
      <c r="H185" s="59">
        <v>1.35</v>
      </c>
      <c r="I185" s="122">
        <f t="shared" si="20"/>
        <v>179.55</v>
      </c>
    </row>
    <row r="186" spans="1:9" x14ac:dyDescent="0.25">
      <c r="A186" s="11" t="s">
        <v>513</v>
      </c>
      <c r="B186" s="395" t="s">
        <v>367</v>
      </c>
      <c r="C186" s="395"/>
      <c r="D186" s="59">
        <v>1</v>
      </c>
      <c r="E186" s="59">
        <v>133</v>
      </c>
      <c r="F186" s="59"/>
      <c r="G186" s="59">
        <f t="shared" si="19"/>
        <v>133</v>
      </c>
      <c r="H186" s="59">
        <v>1.35</v>
      </c>
      <c r="I186" s="122">
        <f t="shared" si="20"/>
        <v>179.55</v>
      </c>
    </row>
    <row r="187" spans="1:9" ht="30" x14ac:dyDescent="0.25">
      <c r="A187" s="11" t="s">
        <v>682</v>
      </c>
      <c r="B187" s="395" t="s">
        <v>367</v>
      </c>
      <c r="C187" s="395"/>
      <c r="D187" s="59">
        <v>1</v>
      </c>
      <c r="E187" s="59">
        <v>212</v>
      </c>
      <c r="F187" s="59"/>
      <c r="G187" s="59">
        <f t="shared" si="19"/>
        <v>212</v>
      </c>
      <c r="H187" s="59">
        <v>1.35</v>
      </c>
      <c r="I187" s="122">
        <f t="shared" si="20"/>
        <v>286.20000000000005</v>
      </c>
    </row>
    <row r="188" spans="1:9" ht="30" x14ac:dyDescent="0.25">
      <c r="A188" s="11" t="s">
        <v>682</v>
      </c>
      <c r="B188" s="395" t="s">
        <v>367</v>
      </c>
      <c r="C188" s="395"/>
      <c r="D188" s="59">
        <v>1</v>
      </c>
      <c r="E188" s="59">
        <v>212</v>
      </c>
      <c r="F188" s="59"/>
      <c r="G188" s="59">
        <f t="shared" si="19"/>
        <v>212</v>
      </c>
      <c r="H188" s="59">
        <v>1.35</v>
      </c>
      <c r="I188" s="122">
        <f t="shared" si="20"/>
        <v>286.20000000000005</v>
      </c>
    </row>
    <row r="189" spans="1:9" ht="30" x14ac:dyDescent="0.25">
      <c r="A189" s="11" t="s">
        <v>682</v>
      </c>
      <c r="B189" s="395" t="s">
        <v>367</v>
      </c>
      <c r="C189" s="395"/>
      <c r="D189" s="59">
        <v>1</v>
      </c>
      <c r="E189" s="59">
        <v>212</v>
      </c>
      <c r="F189" s="59"/>
      <c r="G189" s="59">
        <f t="shared" si="19"/>
        <v>212</v>
      </c>
      <c r="H189" s="59">
        <v>1.35</v>
      </c>
      <c r="I189" s="122">
        <f t="shared" si="20"/>
        <v>286.20000000000005</v>
      </c>
    </row>
    <row r="190" spans="1:9" ht="30" x14ac:dyDescent="0.25">
      <c r="A190" s="11" t="s">
        <v>683</v>
      </c>
      <c r="B190" s="395" t="s">
        <v>367</v>
      </c>
      <c r="C190" s="395"/>
      <c r="D190" s="59">
        <v>1</v>
      </c>
      <c r="E190" s="59">
        <v>212</v>
      </c>
      <c r="F190" s="59"/>
      <c r="G190" s="59">
        <f t="shared" si="19"/>
        <v>212</v>
      </c>
      <c r="H190" s="59">
        <v>1.35</v>
      </c>
      <c r="I190" s="122">
        <f t="shared" si="20"/>
        <v>286.20000000000005</v>
      </c>
    </row>
    <row r="191" spans="1:9" ht="30" x14ac:dyDescent="0.25">
      <c r="A191" s="11" t="s">
        <v>681</v>
      </c>
      <c r="B191" s="395" t="s">
        <v>367</v>
      </c>
      <c r="C191" s="395"/>
      <c r="D191" s="59">
        <v>1</v>
      </c>
      <c r="E191" s="59">
        <v>133</v>
      </c>
      <c r="F191" s="59"/>
      <c r="G191" s="59">
        <f t="shared" si="19"/>
        <v>133</v>
      </c>
      <c r="H191" s="59">
        <v>1.35</v>
      </c>
      <c r="I191" s="122">
        <f t="shared" si="20"/>
        <v>179.55</v>
      </c>
    </row>
    <row r="192" spans="1:9" ht="27.75" x14ac:dyDescent="0.25">
      <c r="A192" s="11" t="s">
        <v>679</v>
      </c>
      <c r="B192" s="395" t="s">
        <v>367</v>
      </c>
      <c r="C192" s="395"/>
      <c r="D192" s="59">
        <v>1</v>
      </c>
      <c r="E192" s="59">
        <v>133</v>
      </c>
      <c r="F192" s="59"/>
      <c r="G192" s="59">
        <f t="shared" si="19"/>
        <v>133</v>
      </c>
      <c r="H192" s="59">
        <v>1.35</v>
      </c>
      <c r="I192" s="122">
        <f t="shared" si="20"/>
        <v>179.55</v>
      </c>
    </row>
    <row r="193" spans="1:9" ht="27.75" x14ac:dyDescent="0.25">
      <c r="A193" s="11" t="s">
        <v>680</v>
      </c>
      <c r="B193" s="395" t="s">
        <v>367</v>
      </c>
      <c r="C193" s="395"/>
      <c r="D193" s="59">
        <v>1</v>
      </c>
      <c r="E193" s="59">
        <v>133</v>
      </c>
      <c r="F193" s="59"/>
      <c r="G193" s="59">
        <f t="shared" si="19"/>
        <v>133</v>
      </c>
      <c r="H193" s="59">
        <v>1.35</v>
      </c>
      <c r="I193" s="122">
        <f t="shared" si="20"/>
        <v>179.55</v>
      </c>
    </row>
    <row r="194" spans="1:9" x14ac:dyDescent="0.25">
      <c r="A194" s="11" t="s">
        <v>684</v>
      </c>
      <c r="B194" s="395" t="s">
        <v>367</v>
      </c>
      <c r="C194" s="395"/>
      <c r="D194" s="59">
        <v>1</v>
      </c>
      <c r="E194" s="59">
        <v>133</v>
      </c>
      <c r="F194" s="59"/>
      <c r="G194" s="59">
        <f t="shared" si="19"/>
        <v>133</v>
      </c>
      <c r="H194" s="59">
        <v>1.35</v>
      </c>
      <c r="I194" s="122">
        <f t="shared" si="20"/>
        <v>179.55</v>
      </c>
    </row>
    <row r="195" spans="1:9" x14ac:dyDescent="0.25">
      <c r="A195" s="11" t="s">
        <v>513</v>
      </c>
      <c r="B195" s="395" t="s">
        <v>367</v>
      </c>
      <c r="C195" s="395"/>
      <c r="D195" s="59">
        <v>1</v>
      </c>
      <c r="E195" s="59">
        <v>133</v>
      </c>
      <c r="F195" s="59"/>
      <c r="G195" s="59">
        <f t="shared" si="19"/>
        <v>133</v>
      </c>
      <c r="H195" s="59">
        <v>1.35</v>
      </c>
      <c r="I195" s="122">
        <f t="shared" si="20"/>
        <v>179.55</v>
      </c>
    </row>
    <row r="196" spans="1:9" ht="15.75" thickBot="1" x14ac:dyDescent="0.3">
      <c r="A196" s="11" t="s">
        <v>514</v>
      </c>
      <c r="B196" s="395" t="s">
        <v>367</v>
      </c>
      <c r="C196" s="395"/>
      <c r="D196" s="59">
        <v>1</v>
      </c>
      <c r="E196" s="59">
        <v>133</v>
      </c>
      <c r="F196" s="59"/>
      <c r="G196" s="27">
        <f t="shared" si="19"/>
        <v>133</v>
      </c>
      <c r="H196" s="59">
        <v>1.35</v>
      </c>
      <c r="I196" s="122">
        <f t="shared" si="20"/>
        <v>179.55</v>
      </c>
    </row>
    <row r="197" spans="1:9" ht="15.75" thickBot="1" x14ac:dyDescent="0.3">
      <c r="A197" s="10" t="s">
        <v>373</v>
      </c>
      <c r="B197" s="392"/>
      <c r="C197" s="393"/>
      <c r="D197" s="59"/>
      <c r="E197" s="59"/>
      <c r="F197" s="135"/>
      <c r="G197" s="179">
        <f>SUM(G86:G196)</f>
        <v>15833</v>
      </c>
      <c r="H197" s="136"/>
      <c r="I197" s="122">
        <f>SUM(I86:I196)</f>
        <v>21374.549999999959</v>
      </c>
    </row>
    <row r="198" spans="1:9" ht="15.75" thickBot="1" x14ac:dyDescent="0.3">
      <c r="A198" s="37"/>
      <c r="B198" s="381"/>
      <c r="C198" s="382"/>
      <c r="D198" s="27"/>
      <c r="E198" s="27"/>
      <c r="F198" s="27"/>
      <c r="G198" s="52"/>
      <c r="H198" s="27"/>
      <c r="I198" s="125"/>
    </row>
    <row r="199" spans="1:9" ht="30.75" thickBot="1" x14ac:dyDescent="0.3">
      <c r="A199" s="112" t="s">
        <v>369</v>
      </c>
      <c r="B199" s="390"/>
      <c r="C199" s="391"/>
      <c r="D199" s="29"/>
      <c r="E199" s="29"/>
      <c r="F199" s="29"/>
      <c r="G199" s="29"/>
      <c r="H199" s="29"/>
      <c r="I199" s="120"/>
    </row>
    <row r="200" spans="1:9" x14ac:dyDescent="0.25">
      <c r="A200" s="13" t="s">
        <v>370</v>
      </c>
      <c r="B200" s="394" t="s">
        <v>367</v>
      </c>
      <c r="C200" s="394"/>
      <c r="D200" s="19">
        <v>1</v>
      </c>
      <c r="E200" s="19">
        <v>133</v>
      </c>
      <c r="F200" s="19"/>
      <c r="G200" s="19">
        <f>E200*D200</f>
        <v>133</v>
      </c>
      <c r="H200" s="19">
        <v>1.35</v>
      </c>
      <c r="I200" s="126">
        <f>H200*G200</f>
        <v>179.55</v>
      </c>
    </row>
    <row r="201" spans="1:9" x14ac:dyDescent="0.25">
      <c r="A201" s="11" t="s">
        <v>515</v>
      </c>
      <c r="B201" s="395" t="s">
        <v>367</v>
      </c>
      <c r="C201" s="395"/>
      <c r="D201" s="59">
        <v>1</v>
      </c>
      <c r="E201" s="59">
        <v>133</v>
      </c>
      <c r="F201" s="59"/>
      <c r="G201" s="59">
        <f>E201*D201</f>
        <v>133</v>
      </c>
      <c r="H201" s="59">
        <v>1.35</v>
      </c>
      <c r="I201" s="122">
        <f>H201*G201</f>
        <v>179.55</v>
      </c>
    </row>
    <row r="202" spans="1:9" x14ac:dyDescent="0.25">
      <c r="A202" s="11" t="s">
        <v>515</v>
      </c>
      <c r="B202" s="395" t="s">
        <v>367</v>
      </c>
      <c r="C202" s="395"/>
      <c r="D202" s="59">
        <v>1</v>
      </c>
      <c r="E202" s="59">
        <v>133</v>
      </c>
      <c r="F202" s="59"/>
      <c r="G202" s="59">
        <f t="shared" ref="G202:G204" si="21">E202*D202</f>
        <v>133</v>
      </c>
      <c r="H202" s="59">
        <v>1.35</v>
      </c>
      <c r="I202" s="122">
        <f t="shared" ref="I202:I204" si="22">H202*G202</f>
        <v>179.55</v>
      </c>
    </row>
    <row r="203" spans="1:9" x14ac:dyDescent="0.25">
      <c r="A203" s="11" t="s">
        <v>371</v>
      </c>
      <c r="B203" s="395" t="s">
        <v>367</v>
      </c>
      <c r="C203" s="395"/>
      <c r="D203" s="59">
        <v>1</v>
      </c>
      <c r="E203" s="59">
        <v>133</v>
      </c>
      <c r="F203" s="59"/>
      <c r="G203" s="59">
        <f t="shared" si="21"/>
        <v>133</v>
      </c>
      <c r="H203" s="59">
        <v>1.35</v>
      </c>
      <c r="I203" s="122">
        <f t="shared" si="22"/>
        <v>179.55</v>
      </c>
    </row>
    <row r="204" spans="1:9" ht="15.75" thickBot="1" x14ac:dyDescent="0.3">
      <c r="A204" s="11" t="s">
        <v>372</v>
      </c>
      <c r="B204" s="395" t="s">
        <v>367</v>
      </c>
      <c r="C204" s="395"/>
      <c r="D204" s="59">
        <v>1</v>
      </c>
      <c r="E204" s="59">
        <v>133</v>
      </c>
      <c r="F204" s="59"/>
      <c r="G204" s="27">
        <f t="shared" si="21"/>
        <v>133</v>
      </c>
      <c r="H204" s="59">
        <v>1.35</v>
      </c>
      <c r="I204" s="122">
        <f t="shared" si="22"/>
        <v>179.55</v>
      </c>
    </row>
    <row r="205" spans="1:9" ht="30.75" thickBot="1" x14ac:dyDescent="0.3">
      <c r="A205" s="25" t="s">
        <v>574</v>
      </c>
      <c r="B205" s="381"/>
      <c r="C205" s="382"/>
      <c r="D205" s="27"/>
      <c r="E205" s="27"/>
      <c r="F205" s="40"/>
      <c r="G205" s="179">
        <f>SUM(G200:G204)</f>
        <v>665</v>
      </c>
      <c r="H205" s="139"/>
      <c r="I205" s="125">
        <f>SUM(I200:I204)</f>
        <v>897.75</v>
      </c>
    </row>
    <row r="206" spans="1:9" ht="30.75" thickBot="1" x14ac:dyDescent="0.3">
      <c r="A206" s="112" t="s">
        <v>573</v>
      </c>
      <c r="B206" s="383"/>
      <c r="C206" s="384"/>
      <c r="D206" s="31"/>
      <c r="E206" s="31"/>
      <c r="F206" s="31"/>
      <c r="G206" s="31"/>
      <c r="H206" s="31"/>
      <c r="I206" s="131">
        <f>SUM(I86:I205)</f>
        <v>44544.599999999933</v>
      </c>
    </row>
  </sheetData>
  <mergeCells count="126">
    <mergeCell ref="A1:I2"/>
    <mergeCell ref="A83:I83"/>
    <mergeCell ref="B103:C103"/>
    <mergeCell ref="B104:C104"/>
    <mergeCell ref="B105:C105"/>
    <mergeCell ref="B106:C106"/>
    <mergeCell ref="B107:C107"/>
    <mergeCell ref="B98:C98"/>
    <mergeCell ref="B99:C99"/>
    <mergeCell ref="B100:C100"/>
    <mergeCell ref="B101:C101"/>
    <mergeCell ref="B102:C102"/>
    <mergeCell ref="B95:C95"/>
    <mergeCell ref="B96:C96"/>
    <mergeCell ref="B97:C97"/>
    <mergeCell ref="B86:C86"/>
    <mergeCell ref="B87:C87"/>
    <mergeCell ref="B88:C88"/>
    <mergeCell ref="B89:C89"/>
    <mergeCell ref="B90:C90"/>
    <mergeCell ref="B91:C91"/>
    <mergeCell ref="B92:C92"/>
    <mergeCell ref="B93:C93"/>
    <mergeCell ref="B94:C94"/>
    <mergeCell ref="B116:C116"/>
    <mergeCell ref="B113:C113"/>
    <mergeCell ref="B114:C114"/>
    <mergeCell ref="B115:C115"/>
    <mergeCell ref="B108:C108"/>
    <mergeCell ref="B109:C109"/>
    <mergeCell ref="B110:C110"/>
    <mergeCell ref="B111:C111"/>
    <mergeCell ref="B112:C112"/>
    <mergeCell ref="B121:C121"/>
    <mergeCell ref="B122:C122"/>
    <mergeCell ref="B123:C123"/>
    <mergeCell ref="B124:C124"/>
    <mergeCell ref="B125:C125"/>
    <mergeCell ref="B117:C117"/>
    <mergeCell ref="B118:C118"/>
    <mergeCell ref="B119:C119"/>
    <mergeCell ref="B120:C120"/>
    <mergeCell ref="B131:C131"/>
    <mergeCell ref="B132:C132"/>
    <mergeCell ref="B133:C133"/>
    <mergeCell ref="B134:C134"/>
    <mergeCell ref="B135:C135"/>
    <mergeCell ref="B126:C126"/>
    <mergeCell ref="B127:C127"/>
    <mergeCell ref="B128:C128"/>
    <mergeCell ref="B129:C129"/>
    <mergeCell ref="B130:C130"/>
    <mergeCell ref="B142:C142"/>
    <mergeCell ref="B143:C143"/>
    <mergeCell ref="B144:C144"/>
    <mergeCell ref="B145:C145"/>
    <mergeCell ref="B136:C136"/>
    <mergeCell ref="B137:C137"/>
    <mergeCell ref="B138:C138"/>
    <mergeCell ref="B139:C139"/>
    <mergeCell ref="B140:C140"/>
    <mergeCell ref="B141:C141"/>
    <mergeCell ref="B161:C161"/>
    <mergeCell ref="B162:C162"/>
    <mergeCell ref="B163:C163"/>
    <mergeCell ref="B164:C164"/>
    <mergeCell ref="B165:C165"/>
    <mergeCell ref="B156:C156"/>
    <mergeCell ref="B157:C157"/>
    <mergeCell ref="B158:C158"/>
    <mergeCell ref="B159:C159"/>
    <mergeCell ref="B160:C160"/>
    <mergeCell ref="B151:C151"/>
    <mergeCell ref="B152:C152"/>
    <mergeCell ref="B153:C153"/>
    <mergeCell ref="B154:C154"/>
    <mergeCell ref="B155:C155"/>
    <mergeCell ref="B146:C146"/>
    <mergeCell ref="B147:C147"/>
    <mergeCell ref="B148:C148"/>
    <mergeCell ref="B149:C149"/>
    <mergeCell ref="B150:C150"/>
    <mergeCell ref="B186:C186"/>
    <mergeCell ref="B187:C187"/>
    <mergeCell ref="B188:C188"/>
    <mergeCell ref="B189:C189"/>
    <mergeCell ref="B190:C190"/>
    <mergeCell ref="B191:C191"/>
    <mergeCell ref="B192:C192"/>
    <mergeCell ref="B193:C193"/>
    <mergeCell ref="B194:C194"/>
    <mergeCell ref="B177:C177"/>
    <mergeCell ref="B178:C178"/>
    <mergeCell ref="B172:C172"/>
    <mergeCell ref="B173:C173"/>
    <mergeCell ref="B174:C174"/>
    <mergeCell ref="B166:C166"/>
    <mergeCell ref="B167:C167"/>
    <mergeCell ref="B168:C168"/>
    <mergeCell ref="B169:C169"/>
    <mergeCell ref="B170:C170"/>
    <mergeCell ref="B171:C171"/>
    <mergeCell ref="B205:C205"/>
    <mergeCell ref="B206:C206"/>
    <mergeCell ref="B84:C84"/>
    <mergeCell ref="B85:C85"/>
    <mergeCell ref="A4:I4"/>
    <mergeCell ref="B175:C175"/>
    <mergeCell ref="B176:C176"/>
    <mergeCell ref="B179:C179"/>
    <mergeCell ref="B180:C180"/>
    <mergeCell ref="B197:C197"/>
    <mergeCell ref="B200:C200"/>
    <mergeCell ref="B201:C201"/>
    <mergeCell ref="B202:C202"/>
    <mergeCell ref="B203:C203"/>
    <mergeCell ref="B204:C204"/>
    <mergeCell ref="B196:C196"/>
    <mergeCell ref="B198:C198"/>
    <mergeCell ref="B199:C199"/>
    <mergeCell ref="B181:C181"/>
    <mergeCell ref="B182:C182"/>
    <mergeCell ref="B183:C183"/>
    <mergeCell ref="B184:C184"/>
    <mergeCell ref="B185:C185"/>
    <mergeCell ref="B195:C195"/>
  </mergeCells>
  <phoneticPr fontId="23" type="noConversion"/>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31"/>
  <sheetViews>
    <sheetView topLeftCell="A8" workbookViewId="0">
      <selection activeCell="H10" sqref="H10"/>
    </sheetView>
  </sheetViews>
  <sheetFormatPr defaultRowHeight="15" x14ac:dyDescent="0.25"/>
  <cols>
    <col min="1" max="1" width="28.140625" customWidth="1"/>
    <col min="2" max="2" width="22.7109375" customWidth="1"/>
    <col min="4" max="4" width="7.42578125" customWidth="1"/>
    <col min="5" max="5" width="10.85546875" customWidth="1"/>
    <col min="6" max="6" width="13.140625" bestFit="1" customWidth="1"/>
    <col min="7" max="7" width="11.7109375" bestFit="1" customWidth="1"/>
    <col min="8" max="8" width="15.42578125" bestFit="1" customWidth="1"/>
    <col min="9" max="9" width="10.42578125" bestFit="1" customWidth="1"/>
  </cols>
  <sheetData>
    <row r="1" spans="1:10" x14ac:dyDescent="0.25">
      <c r="A1" s="358" t="s">
        <v>565</v>
      </c>
      <c r="B1" s="359"/>
      <c r="C1" s="359"/>
      <c r="D1" s="359"/>
      <c r="E1" s="359"/>
      <c r="F1" s="359"/>
      <c r="G1" s="359"/>
      <c r="H1" s="359"/>
      <c r="I1" s="359"/>
      <c r="J1" s="439"/>
    </row>
    <row r="2" spans="1:10" ht="15.75" thickBot="1" x14ac:dyDescent="0.3">
      <c r="A2" s="361"/>
      <c r="B2" s="362"/>
      <c r="C2" s="362"/>
      <c r="D2" s="362"/>
      <c r="E2" s="362"/>
      <c r="F2" s="362"/>
      <c r="G2" s="362"/>
      <c r="H2" s="362"/>
      <c r="I2" s="362"/>
      <c r="J2" s="440"/>
    </row>
    <row r="3" spans="1:10" ht="15.75" thickBot="1" x14ac:dyDescent="0.3">
      <c r="A3" s="414"/>
      <c r="B3" s="415"/>
      <c r="C3" s="415"/>
      <c r="D3" s="415"/>
      <c r="E3" s="415"/>
      <c r="F3" s="415"/>
      <c r="G3" s="415"/>
      <c r="H3" s="416"/>
    </row>
    <row r="4" spans="1:10" ht="15.75" thickBot="1" x14ac:dyDescent="0.3">
      <c r="A4" s="376" t="s">
        <v>400</v>
      </c>
      <c r="B4" s="441"/>
      <c r="C4" s="441"/>
      <c r="D4" s="441"/>
      <c r="E4" s="441"/>
      <c r="F4" s="441"/>
      <c r="G4" s="441"/>
      <c r="H4" s="442"/>
    </row>
    <row r="5" spans="1:10" ht="15.75" thickBot="1" x14ac:dyDescent="0.3">
      <c r="A5" s="128" t="s">
        <v>267</v>
      </c>
      <c r="B5" s="129" t="s">
        <v>268</v>
      </c>
      <c r="C5" s="101" t="s">
        <v>14</v>
      </c>
      <c r="D5" s="101" t="s">
        <v>401</v>
      </c>
      <c r="E5" s="101" t="s">
        <v>34</v>
      </c>
      <c r="F5" s="101" t="s">
        <v>35</v>
      </c>
      <c r="G5" s="101" t="s">
        <v>402</v>
      </c>
      <c r="H5" s="102" t="s">
        <v>263</v>
      </c>
    </row>
    <row r="6" spans="1:10" ht="15.75" thickBot="1" x14ac:dyDescent="0.3">
      <c r="A6" s="76" t="s">
        <v>38</v>
      </c>
      <c r="B6" s="29"/>
      <c r="C6" s="29"/>
      <c r="D6" s="29"/>
      <c r="E6" s="29"/>
      <c r="F6" s="29"/>
      <c r="G6" s="29"/>
      <c r="H6" s="30"/>
    </row>
    <row r="7" spans="1:10" ht="24.75" x14ac:dyDescent="0.25">
      <c r="A7" s="256" t="s">
        <v>293</v>
      </c>
      <c r="B7" s="257" t="s">
        <v>312</v>
      </c>
      <c r="C7" s="259">
        <v>20</v>
      </c>
      <c r="D7" s="260">
        <v>5</v>
      </c>
      <c r="E7" s="304" t="s">
        <v>404</v>
      </c>
      <c r="F7" s="260">
        <f>D7*C7</f>
        <v>100</v>
      </c>
      <c r="G7" s="260">
        <v>4.8000000000000001E-2</v>
      </c>
      <c r="H7" s="261">
        <f>G7*F7</f>
        <v>4.8</v>
      </c>
      <c r="I7" s="296"/>
    </row>
    <row r="8" spans="1:10" ht="24.75" x14ac:dyDescent="0.25">
      <c r="A8" s="14" t="s">
        <v>40</v>
      </c>
      <c r="B8" s="262" t="s">
        <v>629</v>
      </c>
      <c r="C8" s="264">
        <v>1065</v>
      </c>
      <c r="D8" s="18">
        <v>7</v>
      </c>
      <c r="E8" s="305" t="s">
        <v>405</v>
      </c>
      <c r="F8" s="18">
        <f>D8*C8</f>
        <v>7455</v>
      </c>
      <c r="G8" s="18">
        <v>0.185</v>
      </c>
      <c r="H8" s="266">
        <f>G8*F8</f>
        <v>1379.175</v>
      </c>
      <c r="I8" s="296"/>
    </row>
    <row r="9" spans="1:10" ht="24.75" x14ac:dyDescent="0.25">
      <c r="A9" s="14" t="s">
        <v>40</v>
      </c>
      <c r="B9" s="262" t="s">
        <v>630</v>
      </c>
      <c r="C9" s="264">
        <v>699</v>
      </c>
      <c r="D9" s="18">
        <v>7</v>
      </c>
      <c r="E9" s="305" t="s">
        <v>405</v>
      </c>
      <c r="F9" s="18">
        <f t="shared" ref="F9:F72" si="0">D9*C9</f>
        <v>4893</v>
      </c>
      <c r="G9" s="18">
        <v>4.8000000000000001E-2</v>
      </c>
      <c r="H9" s="266">
        <f t="shared" ref="H9:H72" si="1">G9*F9</f>
        <v>234.864</v>
      </c>
      <c r="I9" s="296"/>
    </row>
    <row r="10" spans="1:10" ht="72.75" x14ac:dyDescent="0.25">
      <c r="A10" s="14" t="s">
        <v>40</v>
      </c>
      <c r="B10" s="262" t="s">
        <v>631</v>
      </c>
      <c r="C10" s="264">
        <v>1131</v>
      </c>
      <c r="D10" s="18">
        <v>7</v>
      </c>
      <c r="E10" s="305" t="s">
        <v>405</v>
      </c>
      <c r="F10" s="18">
        <f t="shared" si="0"/>
        <v>7917</v>
      </c>
      <c r="G10" s="18">
        <v>0.185</v>
      </c>
      <c r="H10" s="266">
        <f t="shared" si="1"/>
        <v>1464.645</v>
      </c>
      <c r="I10" s="296"/>
    </row>
    <row r="11" spans="1:10" ht="24.75" x14ac:dyDescent="0.25">
      <c r="A11" s="14" t="s">
        <v>40</v>
      </c>
      <c r="B11" s="262" t="s">
        <v>313</v>
      </c>
      <c r="C11" s="264">
        <v>274</v>
      </c>
      <c r="D11" s="18">
        <v>7</v>
      </c>
      <c r="E11" s="305" t="s">
        <v>405</v>
      </c>
      <c r="F11" s="18">
        <f t="shared" si="0"/>
        <v>1918</v>
      </c>
      <c r="G11" s="18">
        <v>0.185</v>
      </c>
      <c r="H11" s="266">
        <f t="shared" si="1"/>
        <v>354.83</v>
      </c>
      <c r="I11" s="296"/>
    </row>
    <row r="12" spans="1:10" ht="24.75" x14ac:dyDescent="0.25">
      <c r="A12" s="14" t="s">
        <v>40</v>
      </c>
      <c r="B12" s="262" t="s">
        <v>314</v>
      </c>
      <c r="C12" s="264">
        <v>163</v>
      </c>
      <c r="D12" s="18">
        <v>7</v>
      </c>
      <c r="E12" s="305" t="s">
        <v>405</v>
      </c>
      <c r="F12" s="18">
        <f t="shared" si="0"/>
        <v>1141</v>
      </c>
      <c r="G12" s="18">
        <v>4.8000000000000001E-2</v>
      </c>
      <c r="H12" s="266">
        <f t="shared" si="1"/>
        <v>54.768000000000001</v>
      </c>
      <c r="I12" s="296"/>
    </row>
    <row r="13" spans="1:10" ht="24.75" x14ac:dyDescent="0.25">
      <c r="A13" s="14" t="s">
        <v>40</v>
      </c>
      <c r="B13" s="262" t="s">
        <v>632</v>
      </c>
      <c r="C13" s="264">
        <v>294</v>
      </c>
      <c r="D13" s="18">
        <v>8</v>
      </c>
      <c r="E13" s="305" t="s">
        <v>406</v>
      </c>
      <c r="F13" s="18">
        <f t="shared" si="0"/>
        <v>2352</v>
      </c>
      <c r="G13" s="18">
        <v>4.8000000000000001E-2</v>
      </c>
      <c r="H13" s="266">
        <f t="shared" si="1"/>
        <v>112.896</v>
      </c>
      <c r="I13" s="296"/>
    </row>
    <row r="14" spans="1:10" ht="36.75" x14ac:dyDescent="0.25">
      <c r="A14" s="14" t="s">
        <v>86</v>
      </c>
      <c r="B14" s="262" t="s">
        <v>403</v>
      </c>
      <c r="C14" s="264">
        <v>447</v>
      </c>
      <c r="D14" s="18">
        <v>5</v>
      </c>
      <c r="E14" s="305" t="s">
        <v>404</v>
      </c>
      <c r="F14" s="18">
        <f t="shared" si="0"/>
        <v>2235</v>
      </c>
      <c r="G14" s="18">
        <v>4.8000000000000001E-2</v>
      </c>
      <c r="H14" s="266">
        <f t="shared" si="1"/>
        <v>107.28</v>
      </c>
      <c r="I14" s="296"/>
    </row>
    <row r="15" spans="1:10" ht="24.75" x14ac:dyDescent="0.25">
      <c r="A15" s="14" t="s">
        <v>294</v>
      </c>
      <c r="B15" s="262" t="s">
        <v>633</v>
      </c>
      <c r="C15" s="264">
        <v>1741</v>
      </c>
      <c r="D15" s="18">
        <v>5</v>
      </c>
      <c r="E15" s="305" t="s">
        <v>404</v>
      </c>
      <c r="F15" s="18">
        <f t="shared" si="0"/>
        <v>8705</v>
      </c>
      <c r="G15" s="18">
        <v>4.8000000000000001E-2</v>
      </c>
      <c r="H15" s="266">
        <f t="shared" si="1"/>
        <v>417.84000000000003</v>
      </c>
      <c r="I15" s="296"/>
    </row>
    <row r="16" spans="1:10" ht="24.75" x14ac:dyDescent="0.25">
      <c r="A16" s="14" t="s">
        <v>295</v>
      </c>
      <c r="B16" s="262" t="s">
        <v>315</v>
      </c>
      <c r="C16" s="264">
        <v>282</v>
      </c>
      <c r="D16" s="18">
        <v>5</v>
      </c>
      <c r="E16" s="305" t="s">
        <v>404</v>
      </c>
      <c r="F16" s="18">
        <f t="shared" si="0"/>
        <v>1410</v>
      </c>
      <c r="G16" s="18">
        <v>0.185</v>
      </c>
      <c r="H16" s="266">
        <f t="shared" si="1"/>
        <v>260.85000000000002</v>
      </c>
      <c r="I16" s="296"/>
    </row>
    <row r="17" spans="1:9" ht="24.75" x14ac:dyDescent="0.25">
      <c r="A17" s="14" t="s">
        <v>46</v>
      </c>
      <c r="B17" s="262" t="s">
        <v>634</v>
      </c>
      <c r="C17" s="264">
        <v>92</v>
      </c>
      <c r="D17" s="18">
        <v>7</v>
      </c>
      <c r="E17" s="305" t="s">
        <v>405</v>
      </c>
      <c r="F17" s="18">
        <f t="shared" si="0"/>
        <v>644</v>
      </c>
      <c r="G17" s="18">
        <v>4.8000000000000001E-2</v>
      </c>
      <c r="H17" s="266">
        <f t="shared" si="1"/>
        <v>30.911999999999999</v>
      </c>
      <c r="I17" s="296"/>
    </row>
    <row r="18" spans="1:9" ht="24.75" x14ac:dyDescent="0.25">
      <c r="A18" s="14" t="s">
        <v>46</v>
      </c>
      <c r="B18" s="262" t="s">
        <v>316</v>
      </c>
      <c r="C18" s="264">
        <v>25</v>
      </c>
      <c r="D18" s="18">
        <v>7</v>
      </c>
      <c r="E18" s="305" t="s">
        <v>405</v>
      </c>
      <c r="F18" s="18">
        <f t="shared" si="0"/>
        <v>175</v>
      </c>
      <c r="G18" s="18">
        <v>4.8000000000000001E-2</v>
      </c>
      <c r="H18" s="266">
        <f t="shared" si="1"/>
        <v>8.4</v>
      </c>
      <c r="I18" s="296"/>
    </row>
    <row r="19" spans="1:9" x14ac:dyDescent="0.25">
      <c r="A19" s="14" t="s">
        <v>628</v>
      </c>
      <c r="B19" s="262" t="s">
        <v>317</v>
      </c>
      <c r="C19" s="264">
        <v>6106</v>
      </c>
      <c r="D19" s="18">
        <v>7</v>
      </c>
      <c r="E19" s="305" t="s">
        <v>405</v>
      </c>
      <c r="F19" s="18">
        <f t="shared" si="0"/>
        <v>42742</v>
      </c>
      <c r="G19" s="18">
        <v>4.8000000000000001E-2</v>
      </c>
      <c r="H19" s="266">
        <f t="shared" si="1"/>
        <v>2051.616</v>
      </c>
      <c r="I19" s="296"/>
    </row>
    <row r="20" spans="1:9" x14ac:dyDescent="0.25">
      <c r="A20" s="14" t="s">
        <v>296</v>
      </c>
      <c r="B20" s="262" t="s">
        <v>318</v>
      </c>
      <c r="C20" s="264">
        <v>40</v>
      </c>
      <c r="D20" s="18">
        <v>7</v>
      </c>
      <c r="E20" s="305" t="s">
        <v>405</v>
      </c>
      <c r="F20" s="18">
        <f t="shared" si="0"/>
        <v>280</v>
      </c>
      <c r="G20" s="18">
        <v>4.8000000000000001E-2</v>
      </c>
      <c r="H20" s="266">
        <f t="shared" si="1"/>
        <v>13.44</v>
      </c>
      <c r="I20" s="296"/>
    </row>
    <row r="21" spans="1:9" ht="24.75" x14ac:dyDescent="0.25">
      <c r="A21" s="14" t="s">
        <v>52</v>
      </c>
      <c r="B21" s="262" t="s">
        <v>319</v>
      </c>
      <c r="C21" s="264">
        <v>373</v>
      </c>
      <c r="D21" s="18">
        <v>5</v>
      </c>
      <c r="E21" s="305" t="s">
        <v>404</v>
      </c>
      <c r="F21" s="18">
        <f t="shared" si="0"/>
        <v>1865</v>
      </c>
      <c r="G21" s="18">
        <v>4.8000000000000001E-2</v>
      </c>
      <c r="H21" s="266">
        <f t="shared" si="1"/>
        <v>89.52</v>
      </c>
      <c r="I21" s="296"/>
    </row>
    <row r="22" spans="1:9" ht="60.75" x14ac:dyDescent="0.25">
      <c r="A22" s="14" t="s">
        <v>297</v>
      </c>
      <c r="B22" s="262" t="s">
        <v>635</v>
      </c>
      <c r="C22" s="264">
        <v>1278</v>
      </c>
      <c r="D22" s="18">
        <v>7</v>
      </c>
      <c r="E22" s="305" t="s">
        <v>405</v>
      </c>
      <c r="F22" s="18">
        <f t="shared" si="0"/>
        <v>8946</v>
      </c>
      <c r="G22" s="18">
        <v>4.8000000000000001E-2</v>
      </c>
      <c r="H22" s="266">
        <f t="shared" si="1"/>
        <v>429.40800000000002</v>
      </c>
      <c r="I22" s="296"/>
    </row>
    <row r="23" spans="1:9" ht="48.75" x14ac:dyDescent="0.25">
      <c r="A23" s="14" t="s">
        <v>56</v>
      </c>
      <c r="B23" s="262" t="s">
        <v>320</v>
      </c>
      <c r="C23" s="264">
        <v>295</v>
      </c>
      <c r="D23" s="18">
        <v>5</v>
      </c>
      <c r="E23" s="305" t="s">
        <v>404</v>
      </c>
      <c r="F23" s="18">
        <f t="shared" si="0"/>
        <v>1475</v>
      </c>
      <c r="G23" s="18">
        <v>4.8000000000000001E-2</v>
      </c>
      <c r="H23" s="266">
        <f t="shared" si="1"/>
        <v>70.8</v>
      </c>
      <c r="I23" s="296"/>
    </row>
    <row r="24" spans="1:9" ht="36.75" x14ac:dyDescent="0.25">
      <c r="A24" s="14" t="s">
        <v>298</v>
      </c>
      <c r="B24" s="262" t="s">
        <v>636</v>
      </c>
      <c r="C24" s="264">
        <v>145</v>
      </c>
      <c r="D24" s="18">
        <v>7</v>
      </c>
      <c r="E24" s="305" t="s">
        <v>405</v>
      </c>
      <c r="F24" s="18">
        <f t="shared" si="0"/>
        <v>1015</v>
      </c>
      <c r="G24" s="18">
        <v>0.185</v>
      </c>
      <c r="H24" s="266">
        <f t="shared" si="1"/>
        <v>187.77500000000001</v>
      </c>
      <c r="I24" s="296"/>
    </row>
    <row r="25" spans="1:9" x14ac:dyDescent="0.25">
      <c r="A25" s="14" t="s">
        <v>299</v>
      </c>
      <c r="B25" s="262" t="s">
        <v>321</v>
      </c>
      <c r="C25" s="264">
        <v>600</v>
      </c>
      <c r="D25" s="18">
        <v>7</v>
      </c>
      <c r="E25" s="305" t="s">
        <v>405</v>
      </c>
      <c r="F25" s="18">
        <f t="shared" si="0"/>
        <v>4200</v>
      </c>
      <c r="G25" s="18">
        <v>0.185</v>
      </c>
      <c r="H25" s="266">
        <f t="shared" si="1"/>
        <v>777</v>
      </c>
      <c r="I25" s="296"/>
    </row>
    <row r="26" spans="1:9" ht="36.75" x14ac:dyDescent="0.25">
      <c r="A26" s="14" t="s">
        <v>583</v>
      </c>
      <c r="B26" s="262" t="s">
        <v>638</v>
      </c>
      <c r="C26" s="264">
        <v>986</v>
      </c>
      <c r="D26" s="18">
        <v>5</v>
      </c>
      <c r="E26" s="305" t="s">
        <v>404</v>
      </c>
      <c r="F26" s="18">
        <f t="shared" si="0"/>
        <v>4930</v>
      </c>
      <c r="G26" s="18">
        <v>4.8000000000000001E-2</v>
      </c>
      <c r="H26" s="266">
        <f t="shared" si="1"/>
        <v>236.64000000000001</v>
      </c>
      <c r="I26" s="296"/>
    </row>
    <row r="27" spans="1:9" ht="36.75" x14ac:dyDescent="0.25">
      <c r="A27" s="14" t="s">
        <v>56</v>
      </c>
      <c r="B27" s="262" t="s">
        <v>637</v>
      </c>
      <c r="C27" s="264">
        <v>345</v>
      </c>
      <c r="D27" s="18">
        <v>5</v>
      </c>
      <c r="E27" s="305" t="s">
        <v>404</v>
      </c>
      <c r="F27" s="18">
        <f t="shared" si="0"/>
        <v>1725</v>
      </c>
      <c r="G27" s="18">
        <v>0.185</v>
      </c>
      <c r="H27" s="266">
        <f t="shared" si="1"/>
        <v>319.125</v>
      </c>
      <c r="I27" s="296"/>
    </row>
    <row r="28" spans="1:9" ht="24.75" x14ac:dyDescent="0.25">
      <c r="A28" s="14" t="s">
        <v>300</v>
      </c>
      <c r="B28" s="262" t="s">
        <v>642</v>
      </c>
      <c r="C28" s="264">
        <v>1886</v>
      </c>
      <c r="D28" s="18">
        <v>5</v>
      </c>
      <c r="E28" s="305" t="s">
        <v>404</v>
      </c>
      <c r="F28" s="18">
        <f t="shared" si="0"/>
        <v>9430</v>
      </c>
      <c r="G28" s="18">
        <v>0.185</v>
      </c>
      <c r="H28" s="266">
        <f t="shared" si="1"/>
        <v>1744.55</v>
      </c>
      <c r="I28" s="296"/>
    </row>
    <row r="29" spans="1:9" ht="24.75" x14ac:dyDescent="0.25">
      <c r="A29" s="14" t="s">
        <v>300</v>
      </c>
      <c r="B29" s="262" t="s">
        <v>641</v>
      </c>
      <c r="C29" s="264">
        <v>2360</v>
      </c>
      <c r="D29" s="18">
        <v>5</v>
      </c>
      <c r="E29" s="305" t="s">
        <v>404</v>
      </c>
      <c r="F29" s="18">
        <f t="shared" si="0"/>
        <v>11800</v>
      </c>
      <c r="G29" s="18">
        <v>4.8000000000000001E-2</v>
      </c>
      <c r="H29" s="266">
        <f t="shared" si="1"/>
        <v>566.4</v>
      </c>
      <c r="I29" s="296"/>
    </row>
    <row r="30" spans="1:9" ht="24.75" x14ac:dyDescent="0.25">
      <c r="A30" s="14" t="s">
        <v>301</v>
      </c>
      <c r="B30" s="262" t="s">
        <v>639</v>
      </c>
      <c r="C30" s="264">
        <v>344</v>
      </c>
      <c r="D30" s="18">
        <v>7</v>
      </c>
      <c r="E30" s="305" t="s">
        <v>405</v>
      </c>
      <c r="F30" s="18">
        <f t="shared" si="0"/>
        <v>2408</v>
      </c>
      <c r="G30" s="18">
        <v>4.8000000000000001E-2</v>
      </c>
      <c r="H30" s="266">
        <f t="shared" si="1"/>
        <v>115.584</v>
      </c>
      <c r="I30" s="296"/>
    </row>
    <row r="31" spans="1:9" ht="24.75" x14ac:dyDescent="0.25">
      <c r="A31" s="14" t="s">
        <v>62</v>
      </c>
      <c r="B31" s="262" t="s">
        <v>640</v>
      </c>
      <c r="C31" s="264">
        <v>934</v>
      </c>
      <c r="D31" s="18">
        <v>8</v>
      </c>
      <c r="E31" s="305" t="s">
        <v>406</v>
      </c>
      <c r="F31" s="18">
        <f t="shared" si="0"/>
        <v>7472</v>
      </c>
      <c r="G31" s="18">
        <v>4.8000000000000001E-2</v>
      </c>
      <c r="H31" s="266">
        <f t="shared" si="1"/>
        <v>358.65600000000001</v>
      </c>
      <c r="I31" s="296"/>
    </row>
    <row r="32" spans="1:9" ht="24.75" x14ac:dyDescent="0.25">
      <c r="A32" s="14" t="s">
        <v>302</v>
      </c>
      <c r="B32" s="262" t="s">
        <v>643</v>
      </c>
      <c r="C32" s="264">
        <v>333</v>
      </c>
      <c r="D32" s="18">
        <v>8</v>
      </c>
      <c r="E32" s="305" t="s">
        <v>406</v>
      </c>
      <c r="F32" s="18">
        <f t="shared" si="0"/>
        <v>2664</v>
      </c>
      <c r="G32" s="18">
        <v>4.8000000000000001E-2</v>
      </c>
      <c r="H32" s="266">
        <f t="shared" si="1"/>
        <v>127.872</v>
      </c>
      <c r="I32" s="296"/>
    </row>
    <row r="33" spans="1:9" ht="24.75" x14ac:dyDescent="0.25">
      <c r="A33" s="14" t="s">
        <v>68</v>
      </c>
      <c r="B33" s="262" t="s">
        <v>644</v>
      </c>
      <c r="C33" s="264">
        <v>549</v>
      </c>
      <c r="D33" s="18">
        <v>7</v>
      </c>
      <c r="E33" s="305" t="s">
        <v>405</v>
      </c>
      <c r="F33" s="18">
        <f t="shared" si="0"/>
        <v>3843</v>
      </c>
      <c r="G33" s="18">
        <v>4.8000000000000001E-2</v>
      </c>
      <c r="H33" s="266">
        <f t="shared" si="1"/>
        <v>184.464</v>
      </c>
      <c r="I33" s="296"/>
    </row>
    <row r="34" spans="1:9" ht="30" x14ac:dyDescent="0.25">
      <c r="A34" s="14" t="s">
        <v>303</v>
      </c>
      <c r="B34" s="262" t="s">
        <v>645</v>
      </c>
      <c r="C34" s="264">
        <v>15</v>
      </c>
      <c r="D34" s="18">
        <v>5</v>
      </c>
      <c r="E34" s="305" t="s">
        <v>404</v>
      </c>
      <c r="F34" s="18">
        <f t="shared" si="0"/>
        <v>75</v>
      </c>
      <c r="G34" s="18">
        <v>4.8000000000000001E-2</v>
      </c>
      <c r="H34" s="266">
        <f t="shared" si="1"/>
        <v>3.6</v>
      </c>
      <c r="I34" s="296"/>
    </row>
    <row r="35" spans="1:9" ht="48.75" x14ac:dyDescent="0.25">
      <c r="A35" s="14" t="s">
        <v>304</v>
      </c>
      <c r="B35" s="267" t="s">
        <v>322</v>
      </c>
      <c r="C35" s="264">
        <v>537</v>
      </c>
      <c r="D35" s="18">
        <v>7</v>
      </c>
      <c r="E35" s="305" t="s">
        <v>405</v>
      </c>
      <c r="F35" s="18">
        <f t="shared" si="0"/>
        <v>3759</v>
      </c>
      <c r="G35" s="18">
        <v>4.8000000000000001E-2</v>
      </c>
      <c r="H35" s="266">
        <f t="shared" si="1"/>
        <v>180.43200000000002</v>
      </c>
      <c r="I35" s="296"/>
    </row>
    <row r="36" spans="1:9" ht="24.75" x14ac:dyDescent="0.25">
      <c r="A36" s="14" t="s">
        <v>188</v>
      </c>
      <c r="B36" s="262" t="s">
        <v>646</v>
      </c>
      <c r="C36" s="264">
        <v>8</v>
      </c>
      <c r="D36" s="18">
        <v>7</v>
      </c>
      <c r="E36" s="305" t="s">
        <v>405</v>
      </c>
      <c r="F36" s="18">
        <f t="shared" si="0"/>
        <v>56</v>
      </c>
      <c r="G36" s="18">
        <v>4.8000000000000001E-2</v>
      </c>
      <c r="H36" s="266">
        <f t="shared" si="1"/>
        <v>2.6880000000000002</v>
      </c>
      <c r="I36" s="296"/>
    </row>
    <row r="37" spans="1:9" x14ac:dyDescent="0.25">
      <c r="A37" s="14" t="s">
        <v>77</v>
      </c>
      <c r="B37" s="262" t="s">
        <v>323</v>
      </c>
      <c r="C37" s="264">
        <v>72</v>
      </c>
      <c r="D37" s="18">
        <v>8</v>
      </c>
      <c r="E37" s="305" t="s">
        <v>406</v>
      </c>
      <c r="F37" s="18">
        <f t="shared" si="0"/>
        <v>576</v>
      </c>
      <c r="G37" s="18">
        <v>4.8000000000000001E-2</v>
      </c>
      <c r="H37" s="266">
        <f t="shared" si="1"/>
        <v>27.648</v>
      </c>
      <c r="I37" s="296"/>
    </row>
    <row r="38" spans="1:9" ht="24.75" x14ac:dyDescent="0.25">
      <c r="A38" s="14" t="s">
        <v>56</v>
      </c>
      <c r="B38" s="262" t="s">
        <v>324</v>
      </c>
      <c r="C38" s="264">
        <v>433</v>
      </c>
      <c r="D38" s="18">
        <v>5</v>
      </c>
      <c r="E38" s="305" t="s">
        <v>404</v>
      </c>
      <c r="F38" s="18">
        <f t="shared" si="0"/>
        <v>2165</v>
      </c>
      <c r="G38" s="18">
        <v>0.185</v>
      </c>
      <c r="H38" s="266">
        <f t="shared" si="1"/>
        <v>400.52499999999998</v>
      </c>
      <c r="I38" s="296"/>
    </row>
    <row r="39" spans="1:9" ht="24.75" x14ac:dyDescent="0.25">
      <c r="A39" s="14" t="s">
        <v>305</v>
      </c>
      <c r="B39" s="262" t="s">
        <v>325</v>
      </c>
      <c r="C39" s="264">
        <v>511</v>
      </c>
      <c r="D39" s="18">
        <v>5</v>
      </c>
      <c r="E39" s="305" t="s">
        <v>404</v>
      </c>
      <c r="F39" s="18">
        <f t="shared" si="0"/>
        <v>2555</v>
      </c>
      <c r="G39" s="18">
        <v>0.185</v>
      </c>
      <c r="H39" s="266">
        <f t="shared" si="1"/>
        <v>472.67500000000001</v>
      </c>
      <c r="I39" s="296"/>
    </row>
    <row r="40" spans="1:9" ht="24.75" x14ac:dyDescent="0.25">
      <c r="A40" s="14" t="s">
        <v>306</v>
      </c>
      <c r="B40" s="262" t="s">
        <v>326</v>
      </c>
      <c r="C40" s="264">
        <v>1000</v>
      </c>
      <c r="D40" s="18">
        <v>0</v>
      </c>
      <c r="E40" s="305" t="s">
        <v>404</v>
      </c>
      <c r="F40" s="18">
        <f t="shared" si="0"/>
        <v>0</v>
      </c>
      <c r="G40" s="18">
        <v>0.185</v>
      </c>
      <c r="H40" s="266">
        <f t="shared" si="1"/>
        <v>0</v>
      </c>
      <c r="I40" s="296"/>
    </row>
    <row r="41" spans="1:9" ht="15.75" thickBot="1" x14ac:dyDescent="0.3">
      <c r="A41" s="268"/>
      <c r="B41" s="269"/>
      <c r="C41" s="271"/>
      <c r="D41" s="255"/>
      <c r="E41" s="306"/>
      <c r="F41" s="255"/>
      <c r="G41" s="255"/>
      <c r="H41" s="272"/>
      <c r="I41" s="296"/>
    </row>
    <row r="42" spans="1:9" ht="15.75" thickBot="1" x14ac:dyDescent="0.3">
      <c r="A42" s="273" t="s">
        <v>78</v>
      </c>
      <c r="B42" s="274"/>
      <c r="C42" s="276"/>
      <c r="D42" s="253"/>
      <c r="E42" s="307"/>
      <c r="F42" s="253"/>
      <c r="G42" s="253"/>
      <c r="H42" s="278"/>
      <c r="I42" s="296"/>
    </row>
    <row r="43" spans="1:9" ht="36.75" x14ac:dyDescent="0.25">
      <c r="A43" s="279" t="s">
        <v>307</v>
      </c>
      <c r="B43" s="280" t="s">
        <v>647</v>
      </c>
      <c r="C43" s="282">
        <v>94</v>
      </c>
      <c r="D43" s="283">
        <v>6</v>
      </c>
      <c r="E43" s="308" t="s">
        <v>404</v>
      </c>
      <c r="F43" s="283">
        <f t="shared" si="0"/>
        <v>564</v>
      </c>
      <c r="G43" s="283">
        <v>0.185</v>
      </c>
      <c r="H43" s="284">
        <f t="shared" si="1"/>
        <v>104.34</v>
      </c>
      <c r="I43" s="296"/>
    </row>
    <row r="44" spans="1:9" ht="36.75" x14ac:dyDescent="0.25">
      <c r="A44" s="14" t="s">
        <v>82</v>
      </c>
      <c r="B44" s="262" t="s">
        <v>648</v>
      </c>
      <c r="C44" s="264">
        <v>797</v>
      </c>
      <c r="D44" s="18">
        <v>5</v>
      </c>
      <c r="E44" s="305" t="s">
        <v>404</v>
      </c>
      <c r="F44" s="18">
        <f t="shared" si="0"/>
        <v>3985</v>
      </c>
      <c r="G44" s="18">
        <v>0.185</v>
      </c>
      <c r="H44" s="266">
        <f t="shared" si="1"/>
        <v>737.22500000000002</v>
      </c>
      <c r="I44" s="296"/>
    </row>
    <row r="45" spans="1:9" ht="36.75" x14ac:dyDescent="0.25">
      <c r="A45" s="14" t="s">
        <v>87</v>
      </c>
      <c r="B45" s="262" t="s">
        <v>649</v>
      </c>
      <c r="C45" s="264">
        <v>304</v>
      </c>
      <c r="D45" s="18">
        <v>7</v>
      </c>
      <c r="E45" s="305" t="s">
        <v>406</v>
      </c>
      <c r="F45" s="18">
        <f t="shared" si="0"/>
        <v>2128</v>
      </c>
      <c r="G45" s="18">
        <v>0.185</v>
      </c>
      <c r="H45" s="266">
        <f t="shared" si="1"/>
        <v>393.68</v>
      </c>
      <c r="I45" s="296"/>
    </row>
    <row r="46" spans="1:9" ht="24.75" x14ac:dyDescent="0.25">
      <c r="A46" s="14" t="s">
        <v>87</v>
      </c>
      <c r="B46" s="262" t="s">
        <v>327</v>
      </c>
      <c r="C46" s="264">
        <v>412</v>
      </c>
      <c r="D46" s="18">
        <v>6</v>
      </c>
      <c r="E46" s="305" t="s">
        <v>406</v>
      </c>
      <c r="F46" s="18">
        <f t="shared" si="0"/>
        <v>2472</v>
      </c>
      <c r="G46" s="18">
        <v>0.185</v>
      </c>
      <c r="H46" s="266">
        <f t="shared" si="1"/>
        <v>457.32</v>
      </c>
      <c r="I46" s="296"/>
    </row>
    <row r="47" spans="1:9" x14ac:dyDescent="0.25">
      <c r="A47" s="14" t="s">
        <v>650</v>
      </c>
      <c r="B47" s="262" t="s">
        <v>328</v>
      </c>
      <c r="C47" s="264">
        <v>1300</v>
      </c>
      <c r="D47" s="18">
        <v>6</v>
      </c>
      <c r="E47" s="305" t="s">
        <v>404</v>
      </c>
      <c r="F47" s="18">
        <f t="shared" si="0"/>
        <v>7800</v>
      </c>
      <c r="G47" s="18">
        <v>4.8000000000000001E-2</v>
      </c>
      <c r="H47" s="266">
        <f t="shared" si="1"/>
        <v>374.40000000000003</v>
      </c>
      <c r="I47" s="296"/>
    </row>
    <row r="48" spans="1:9" x14ac:dyDescent="0.25">
      <c r="A48" s="14" t="s">
        <v>650</v>
      </c>
      <c r="B48" s="262" t="s">
        <v>329</v>
      </c>
      <c r="C48" s="264">
        <v>476</v>
      </c>
      <c r="D48" s="18">
        <v>6</v>
      </c>
      <c r="E48" s="305" t="s">
        <v>404</v>
      </c>
      <c r="F48" s="18">
        <f t="shared" si="0"/>
        <v>2856</v>
      </c>
      <c r="G48" s="18">
        <v>0.185</v>
      </c>
      <c r="H48" s="266">
        <f t="shared" si="1"/>
        <v>528.36</v>
      </c>
      <c r="I48" s="296"/>
    </row>
    <row r="49" spans="1:9" x14ac:dyDescent="0.25">
      <c r="A49" s="14" t="s">
        <v>651</v>
      </c>
      <c r="B49" s="262" t="s">
        <v>328</v>
      </c>
      <c r="C49" s="264">
        <v>1500</v>
      </c>
      <c r="D49" s="18">
        <v>5</v>
      </c>
      <c r="E49" s="305" t="s">
        <v>404</v>
      </c>
      <c r="F49" s="18">
        <f t="shared" si="0"/>
        <v>7500</v>
      </c>
      <c r="G49" s="18">
        <v>4.8000000000000001E-2</v>
      </c>
      <c r="H49" s="266">
        <f t="shared" si="1"/>
        <v>360</v>
      </c>
      <c r="I49" s="296"/>
    </row>
    <row r="50" spans="1:9" x14ac:dyDescent="0.25">
      <c r="A50" s="14" t="s">
        <v>651</v>
      </c>
      <c r="B50" s="262" t="s">
        <v>329</v>
      </c>
      <c r="C50" s="264">
        <v>306</v>
      </c>
      <c r="D50" s="18">
        <v>5</v>
      </c>
      <c r="E50" s="305" t="s">
        <v>404</v>
      </c>
      <c r="F50" s="18">
        <f t="shared" si="0"/>
        <v>1530</v>
      </c>
      <c r="G50" s="18">
        <v>0.185</v>
      </c>
      <c r="H50" s="266">
        <f t="shared" si="1"/>
        <v>283.05</v>
      </c>
      <c r="I50" s="296"/>
    </row>
    <row r="51" spans="1:9" ht="15.75" thickBot="1" x14ac:dyDescent="0.3">
      <c r="A51" s="268"/>
      <c r="B51" s="269"/>
      <c r="C51" s="271"/>
      <c r="D51" s="255"/>
      <c r="E51" s="306"/>
      <c r="F51" s="255"/>
      <c r="G51" s="255"/>
      <c r="H51" s="272"/>
      <c r="I51" s="296"/>
    </row>
    <row r="52" spans="1:9" ht="15.75" thickBot="1" x14ac:dyDescent="0.3">
      <c r="A52" s="273" t="s">
        <v>89</v>
      </c>
      <c r="B52" s="287"/>
      <c r="C52" s="276"/>
      <c r="D52" s="253"/>
      <c r="E52" s="307"/>
      <c r="F52" s="253"/>
      <c r="G52" s="253"/>
      <c r="H52" s="278"/>
      <c r="I52" s="296"/>
    </row>
    <row r="53" spans="1:9" ht="48.75" x14ac:dyDescent="0.25">
      <c r="A53" s="279" t="s">
        <v>189</v>
      </c>
      <c r="B53" s="280" t="s">
        <v>330</v>
      </c>
      <c r="C53" s="282">
        <v>3312</v>
      </c>
      <c r="D53" s="283">
        <v>5</v>
      </c>
      <c r="E53" s="308" t="s">
        <v>404</v>
      </c>
      <c r="F53" s="283">
        <f t="shared" si="0"/>
        <v>16560</v>
      </c>
      <c r="G53" s="283">
        <v>0.185</v>
      </c>
      <c r="H53" s="284">
        <f t="shared" si="1"/>
        <v>3063.6</v>
      </c>
      <c r="I53" s="296"/>
    </row>
    <row r="54" spans="1:9" ht="34.5" x14ac:dyDescent="0.25">
      <c r="A54" s="14" t="s">
        <v>94</v>
      </c>
      <c r="B54" s="289" t="s">
        <v>652</v>
      </c>
      <c r="C54" s="264">
        <v>756</v>
      </c>
      <c r="D54" s="18">
        <v>6</v>
      </c>
      <c r="E54" s="305" t="s">
        <v>405</v>
      </c>
      <c r="F54" s="18">
        <f t="shared" si="0"/>
        <v>4536</v>
      </c>
      <c r="G54" s="18">
        <v>4.8000000000000001E-2</v>
      </c>
      <c r="H54" s="266">
        <f t="shared" si="1"/>
        <v>217.72800000000001</v>
      </c>
      <c r="I54" s="296"/>
    </row>
    <row r="55" spans="1:9" ht="57" x14ac:dyDescent="0.25">
      <c r="A55" s="14" t="s">
        <v>210</v>
      </c>
      <c r="B55" s="289" t="s">
        <v>653</v>
      </c>
      <c r="C55" s="264">
        <v>4409</v>
      </c>
      <c r="D55" s="18">
        <v>6</v>
      </c>
      <c r="E55" s="305" t="s">
        <v>405</v>
      </c>
      <c r="F55" s="18">
        <f t="shared" si="0"/>
        <v>26454</v>
      </c>
      <c r="G55" s="18">
        <v>4.8000000000000001E-2</v>
      </c>
      <c r="H55" s="266">
        <f t="shared" si="1"/>
        <v>1269.7919999999999</v>
      </c>
      <c r="I55" s="296"/>
    </row>
    <row r="56" spans="1:9" ht="34.5" x14ac:dyDescent="0.25">
      <c r="A56" s="14" t="s">
        <v>210</v>
      </c>
      <c r="B56" s="289" t="s">
        <v>654</v>
      </c>
      <c r="C56" s="264">
        <v>3645</v>
      </c>
      <c r="D56" s="18">
        <v>6</v>
      </c>
      <c r="E56" s="305" t="s">
        <v>405</v>
      </c>
      <c r="F56" s="18">
        <f t="shared" si="0"/>
        <v>21870</v>
      </c>
      <c r="G56" s="18">
        <v>4.8000000000000001E-2</v>
      </c>
      <c r="H56" s="266">
        <f t="shared" si="1"/>
        <v>1049.76</v>
      </c>
      <c r="I56" s="296"/>
    </row>
    <row r="57" spans="1:9" ht="23.25" x14ac:dyDescent="0.25">
      <c r="A57" s="14" t="s">
        <v>210</v>
      </c>
      <c r="B57" s="289" t="s">
        <v>655</v>
      </c>
      <c r="C57" s="264">
        <v>1011</v>
      </c>
      <c r="D57" s="18">
        <v>5</v>
      </c>
      <c r="E57" s="305" t="s">
        <v>404</v>
      </c>
      <c r="F57" s="18">
        <f t="shared" si="0"/>
        <v>5055</v>
      </c>
      <c r="G57" s="18">
        <v>0.185</v>
      </c>
      <c r="H57" s="266">
        <f t="shared" si="1"/>
        <v>935.17499999999995</v>
      </c>
      <c r="I57" s="296"/>
    </row>
    <row r="58" spans="1:9" ht="24.75" x14ac:dyDescent="0.25">
      <c r="A58" s="14" t="s">
        <v>308</v>
      </c>
      <c r="B58" s="262" t="s">
        <v>331</v>
      </c>
      <c r="C58" s="264">
        <v>20</v>
      </c>
      <c r="D58" s="18">
        <v>5</v>
      </c>
      <c r="E58" s="305" t="s">
        <v>404</v>
      </c>
      <c r="F58" s="18">
        <f t="shared" si="0"/>
        <v>100</v>
      </c>
      <c r="G58" s="18">
        <v>0.185</v>
      </c>
      <c r="H58" s="266">
        <f t="shared" si="1"/>
        <v>18.5</v>
      </c>
      <c r="I58" s="296"/>
    </row>
    <row r="59" spans="1:9" ht="45.75" x14ac:dyDescent="0.25">
      <c r="A59" s="14" t="s">
        <v>657</v>
      </c>
      <c r="B59" s="289" t="s">
        <v>656</v>
      </c>
      <c r="C59" s="264">
        <v>1442</v>
      </c>
      <c r="D59" s="18">
        <v>5</v>
      </c>
      <c r="E59" s="305" t="s">
        <v>404</v>
      </c>
      <c r="F59" s="18">
        <f t="shared" si="0"/>
        <v>7210</v>
      </c>
      <c r="G59" s="18">
        <v>4.8000000000000001E-2</v>
      </c>
      <c r="H59" s="266">
        <f t="shared" si="1"/>
        <v>346.08</v>
      </c>
      <c r="I59" s="296"/>
    </row>
    <row r="60" spans="1:9" ht="23.25" x14ac:dyDescent="0.25">
      <c r="A60" s="14" t="s">
        <v>309</v>
      </c>
      <c r="B60" s="289" t="s">
        <v>332</v>
      </c>
      <c r="C60" s="264">
        <v>148</v>
      </c>
      <c r="D60" s="18">
        <v>5</v>
      </c>
      <c r="E60" s="305" t="s">
        <v>404</v>
      </c>
      <c r="F60" s="18">
        <f t="shared" si="0"/>
        <v>740</v>
      </c>
      <c r="G60" s="18">
        <v>4.8000000000000001E-2</v>
      </c>
      <c r="H60" s="266">
        <f t="shared" si="1"/>
        <v>35.520000000000003</v>
      </c>
      <c r="I60" s="296"/>
    </row>
    <row r="61" spans="1:9" ht="34.5" x14ac:dyDescent="0.25">
      <c r="A61" s="14" t="s">
        <v>101</v>
      </c>
      <c r="B61" s="289" t="s">
        <v>333</v>
      </c>
      <c r="C61" s="264">
        <v>328</v>
      </c>
      <c r="D61" s="18">
        <v>7</v>
      </c>
      <c r="E61" s="305" t="s">
        <v>405</v>
      </c>
      <c r="F61" s="18">
        <f t="shared" si="0"/>
        <v>2296</v>
      </c>
      <c r="G61" s="18">
        <v>4.8000000000000001E-2</v>
      </c>
      <c r="H61" s="266">
        <f t="shared" si="1"/>
        <v>110.208</v>
      </c>
      <c r="I61" s="296"/>
    </row>
    <row r="62" spans="1:9" ht="45.75" x14ac:dyDescent="0.25">
      <c r="A62" s="14" t="s">
        <v>101</v>
      </c>
      <c r="B62" s="290" t="s">
        <v>658</v>
      </c>
      <c r="C62" s="264">
        <v>1131</v>
      </c>
      <c r="D62" s="18">
        <v>6</v>
      </c>
      <c r="E62" s="305" t="s">
        <v>405</v>
      </c>
      <c r="F62" s="18">
        <f t="shared" si="0"/>
        <v>6786</v>
      </c>
      <c r="G62" s="18">
        <v>0.185</v>
      </c>
      <c r="H62" s="266">
        <f t="shared" si="1"/>
        <v>1255.4100000000001</v>
      </c>
      <c r="I62" s="296"/>
    </row>
    <row r="63" spans="1:9" x14ac:dyDescent="0.25">
      <c r="A63" s="14" t="s">
        <v>101</v>
      </c>
      <c r="B63" s="289" t="s">
        <v>334</v>
      </c>
      <c r="C63" s="264">
        <v>1449</v>
      </c>
      <c r="D63" s="18">
        <v>6</v>
      </c>
      <c r="E63" s="305" t="s">
        <v>405</v>
      </c>
      <c r="F63" s="18">
        <f t="shared" si="0"/>
        <v>8694</v>
      </c>
      <c r="G63" s="18">
        <v>0.185</v>
      </c>
      <c r="H63" s="266">
        <f t="shared" si="1"/>
        <v>1608.3899999999999</v>
      </c>
      <c r="I63" s="296"/>
    </row>
    <row r="64" spans="1:9" x14ac:dyDescent="0.25">
      <c r="A64" s="14" t="s">
        <v>101</v>
      </c>
      <c r="B64" s="289" t="s">
        <v>335</v>
      </c>
      <c r="C64" s="264">
        <v>3949</v>
      </c>
      <c r="D64" s="18">
        <v>6</v>
      </c>
      <c r="E64" s="305" t="s">
        <v>405</v>
      </c>
      <c r="F64" s="18">
        <f t="shared" si="0"/>
        <v>23694</v>
      </c>
      <c r="G64" s="18">
        <v>4.8000000000000001E-2</v>
      </c>
      <c r="H64" s="266">
        <f t="shared" si="1"/>
        <v>1137.3120000000001</v>
      </c>
      <c r="I64" s="296"/>
    </row>
    <row r="65" spans="1:9" ht="57" x14ac:dyDescent="0.25">
      <c r="A65" s="14" t="s">
        <v>101</v>
      </c>
      <c r="B65" s="289" t="s">
        <v>659</v>
      </c>
      <c r="C65" s="264">
        <v>3459</v>
      </c>
      <c r="D65" s="18">
        <v>6</v>
      </c>
      <c r="E65" s="305" t="s">
        <v>405</v>
      </c>
      <c r="F65" s="18">
        <f t="shared" si="0"/>
        <v>20754</v>
      </c>
      <c r="G65" s="18">
        <v>4.8000000000000001E-2</v>
      </c>
      <c r="H65" s="266">
        <f t="shared" si="1"/>
        <v>996.19200000000001</v>
      </c>
      <c r="I65" s="296"/>
    </row>
    <row r="66" spans="1:9" ht="34.5" x14ac:dyDescent="0.25">
      <c r="A66" s="14" t="s">
        <v>101</v>
      </c>
      <c r="B66" s="289" t="s">
        <v>660</v>
      </c>
      <c r="C66" s="264">
        <v>913</v>
      </c>
      <c r="D66" s="18">
        <v>6</v>
      </c>
      <c r="E66" s="305" t="s">
        <v>405</v>
      </c>
      <c r="F66" s="18">
        <f t="shared" si="0"/>
        <v>5478</v>
      </c>
      <c r="G66" s="18">
        <v>0.185</v>
      </c>
      <c r="H66" s="266">
        <f t="shared" si="1"/>
        <v>1013.43</v>
      </c>
      <c r="I66" s="296"/>
    </row>
    <row r="67" spans="1:9" ht="23.25" x14ac:dyDescent="0.25">
      <c r="A67" s="14" t="s">
        <v>101</v>
      </c>
      <c r="B67" s="289" t="s">
        <v>336</v>
      </c>
      <c r="C67" s="264">
        <v>549</v>
      </c>
      <c r="D67" s="18">
        <v>5</v>
      </c>
      <c r="E67" s="305" t="s">
        <v>405</v>
      </c>
      <c r="F67" s="18">
        <f t="shared" si="0"/>
        <v>2745</v>
      </c>
      <c r="G67" s="18">
        <v>0.185</v>
      </c>
      <c r="H67" s="266">
        <f t="shared" si="1"/>
        <v>507.82499999999999</v>
      </c>
      <c r="I67" s="296"/>
    </row>
    <row r="68" spans="1:9" ht="23.25" x14ac:dyDescent="0.25">
      <c r="A68" s="14" t="s">
        <v>101</v>
      </c>
      <c r="B68" s="289" t="s">
        <v>342</v>
      </c>
      <c r="C68" s="264">
        <v>1013</v>
      </c>
      <c r="D68" s="18">
        <v>7</v>
      </c>
      <c r="E68" s="305" t="s">
        <v>405</v>
      </c>
      <c r="F68" s="18">
        <f t="shared" si="0"/>
        <v>7091</v>
      </c>
      <c r="G68" s="18">
        <v>4.8000000000000001E-2</v>
      </c>
      <c r="H68" s="266">
        <f t="shared" si="1"/>
        <v>340.36799999999999</v>
      </c>
      <c r="I68" s="296"/>
    </row>
    <row r="69" spans="1:9" ht="23.25" x14ac:dyDescent="0.25">
      <c r="A69" s="14" t="s">
        <v>101</v>
      </c>
      <c r="B69" s="289" t="s">
        <v>337</v>
      </c>
      <c r="C69" s="264">
        <v>429</v>
      </c>
      <c r="D69" s="18">
        <v>5</v>
      </c>
      <c r="E69" s="305" t="s">
        <v>405</v>
      </c>
      <c r="F69" s="18">
        <f t="shared" si="0"/>
        <v>2145</v>
      </c>
      <c r="G69" s="18">
        <v>0.185</v>
      </c>
      <c r="H69" s="266">
        <f t="shared" si="1"/>
        <v>396.82499999999999</v>
      </c>
      <c r="I69" s="296"/>
    </row>
    <row r="70" spans="1:9" ht="23.25" x14ac:dyDescent="0.25">
      <c r="A70" s="14" t="s">
        <v>304</v>
      </c>
      <c r="B70" s="289" t="s">
        <v>338</v>
      </c>
      <c r="C70" s="264">
        <v>80</v>
      </c>
      <c r="D70" s="18">
        <v>6</v>
      </c>
      <c r="E70" s="305" t="s">
        <v>405</v>
      </c>
      <c r="F70" s="18">
        <f t="shared" si="0"/>
        <v>480</v>
      </c>
      <c r="G70" s="18">
        <v>4.8000000000000001E-2</v>
      </c>
      <c r="H70" s="266">
        <f t="shared" si="1"/>
        <v>23.04</v>
      </c>
      <c r="I70" s="296"/>
    </row>
    <row r="71" spans="1:9" ht="23.25" x14ac:dyDescent="0.25">
      <c r="A71" s="14" t="s">
        <v>310</v>
      </c>
      <c r="B71" s="289" t="s">
        <v>339</v>
      </c>
      <c r="C71" s="264">
        <v>384</v>
      </c>
      <c r="D71" s="18">
        <v>5</v>
      </c>
      <c r="E71" s="305" t="s">
        <v>405</v>
      </c>
      <c r="F71" s="18">
        <f t="shared" si="0"/>
        <v>1920</v>
      </c>
      <c r="G71" s="18">
        <v>0.185</v>
      </c>
      <c r="H71" s="266">
        <f t="shared" si="1"/>
        <v>355.2</v>
      </c>
      <c r="I71" s="296"/>
    </row>
    <row r="72" spans="1:9" ht="15.75" thickBot="1" x14ac:dyDescent="0.3">
      <c r="A72" s="268"/>
      <c r="B72" s="291"/>
      <c r="C72" s="264">
        <v>1154</v>
      </c>
      <c r="D72" s="18">
        <v>6</v>
      </c>
      <c r="E72" s="305" t="s">
        <v>405</v>
      </c>
      <c r="F72" s="18">
        <f t="shared" si="0"/>
        <v>6924</v>
      </c>
      <c r="G72" s="18">
        <v>0.185</v>
      </c>
      <c r="H72" s="266">
        <f t="shared" si="1"/>
        <v>1280.94</v>
      </c>
      <c r="I72" s="296"/>
    </row>
    <row r="73" spans="1:9" ht="15.75" thickBot="1" x14ac:dyDescent="0.3">
      <c r="A73" s="273" t="s">
        <v>102</v>
      </c>
      <c r="B73" s="287"/>
      <c r="C73" s="271"/>
      <c r="D73" s="255"/>
      <c r="E73" s="306"/>
      <c r="F73" s="255"/>
      <c r="G73" s="255"/>
      <c r="H73" s="272"/>
      <c r="I73" s="296"/>
    </row>
    <row r="74" spans="1:9" ht="46.5" thickBot="1" x14ac:dyDescent="0.3">
      <c r="A74" s="279" t="s">
        <v>311</v>
      </c>
      <c r="B74" s="292" t="s">
        <v>661</v>
      </c>
      <c r="C74" s="276"/>
      <c r="D74" s="253"/>
      <c r="E74" s="307"/>
      <c r="F74" s="253"/>
      <c r="G74" s="253"/>
      <c r="H74" s="278"/>
      <c r="I74" s="296"/>
    </row>
    <row r="75" spans="1:9" x14ac:dyDescent="0.25">
      <c r="A75" s="14" t="s">
        <v>104</v>
      </c>
      <c r="B75" s="289" t="s">
        <v>340</v>
      </c>
      <c r="C75" s="282">
        <v>742</v>
      </c>
      <c r="D75" s="283">
        <v>7</v>
      </c>
      <c r="E75" s="308" t="s">
        <v>405</v>
      </c>
      <c r="F75" s="283">
        <f t="shared" ref="F75:F76" si="2">D75*C75</f>
        <v>5194</v>
      </c>
      <c r="G75" s="283">
        <v>4.8000000000000001E-2</v>
      </c>
      <c r="H75" s="284">
        <f t="shared" ref="H75:H76" si="3">G75*F75</f>
        <v>249.31200000000001</v>
      </c>
      <c r="I75" s="296"/>
    </row>
    <row r="76" spans="1:9" x14ac:dyDescent="0.25">
      <c r="A76" s="14" t="s">
        <v>104</v>
      </c>
      <c r="B76" s="289" t="s">
        <v>340</v>
      </c>
      <c r="C76" s="264">
        <v>480</v>
      </c>
      <c r="D76" s="18">
        <v>6</v>
      </c>
      <c r="E76" s="305" t="s">
        <v>405</v>
      </c>
      <c r="F76" s="18">
        <f t="shared" si="2"/>
        <v>2880</v>
      </c>
      <c r="G76" s="18">
        <v>0.185</v>
      </c>
      <c r="H76" s="266">
        <f t="shared" si="3"/>
        <v>532.79999999999995</v>
      </c>
      <c r="I76" s="296"/>
    </row>
    <row r="77" spans="1:9" x14ac:dyDescent="0.25">
      <c r="A77" s="309"/>
      <c r="B77" s="18"/>
      <c r="C77" s="18"/>
      <c r="D77" s="18"/>
      <c r="E77" s="18"/>
      <c r="F77" s="18"/>
      <c r="G77" s="18"/>
      <c r="H77" s="266"/>
      <c r="I77" s="296"/>
    </row>
    <row r="78" spans="1:9" ht="15.75" thickBot="1" x14ac:dyDescent="0.3">
      <c r="A78" s="310"/>
      <c r="B78" s="255"/>
      <c r="C78" s="255"/>
      <c r="D78" s="255"/>
      <c r="E78" s="255"/>
      <c r="F78" s="255"/>
      <c r="G78" s="255"/>
      <c r="H78" s="272"/>
      <c r="I78" s="296"/>
    </row>
    <row r="79" spans="1:9" ht="15.75" thickBot="1" x14ac:dyDescent="0.3">
      <c r="A79" s="293" t="s">
        <v>575</v>
      </c>
      <c r="B79" s="253"/>
      <c r="C79" s="253"/>
      <c r="D79" s="253"/>
      <c r="E79" s="253"/>
      <c r="F79" s="253">
        <f>SUM(F7:F76)</f>
        <v>361367</v>
      </c>
      <c r="G79" s="253"/>
      <c r="H79" s="278">
        <f>SUM(H7:H77)</f>
        <v>32773.46</v>
      </c>
      <c r="I79" s="296"/>
    </row>
    <row r="80" spans="1:9" x14ac:dyDescent="0.25">
      <c r="A80" s="296"/>
      <c r="B80" s="296"/>
      <c r="C80" s="296"/>
      <c r="D80" s="296"/>
      <c r="E80" s="296"/>
      <c r="F80" s="296"/>
      <c r="G80" s="296"/>
      <c r="H80" s="296"/>
      <c r="I80" s="296"/>
    </row>
    <row r="81" spans="1:9" x14ac:dyDescent="0.25">
      <c r="A81" s="296"/>
      <c r="B81" s="296"/>
      <c r="C81" s="296"/>
      <c r="D81" s="296"/>
      <c r="E81" s="296"/>
      <c r="F81" s="296"/>
      <c r="G81" s="296"/>
      <c r="H81" s="296"/>
      <c r="I81" s="296"/>
    </row>
    <row r="82" spans="1:9" ht="15.75" thickBot="1" x14ac:dyDescent="0.3">
      <c r="A82" s="296"/>
      <c r="B82" s="296"/>
      <c r="C82" s="296"/>
      <c r="D82" s="296"/>
      <c r="E82" s="296"/>
      <c r="F82" s="296"/>
      <c r="G82" s="296"/>
      <c r="H82" s="296"/>
      <c r="I82" s="296"/>
    </row>
    <row r="83" spans="1:9" ht="15.75" thickBot="1" x14ac:dyDescent="0.3">
      <c r="A83" s="311" t="s">
        <v>399</v>
      </c>
      <c r="B83" s="417" t="s">
        <v>407</v>
      </c>
      <c r="C83" s="418"/>
      <c r="D83" s="418"/>
      <c r="E83" s="418"/>
      <c r="F83" s="418"/>
      <c r="G83" s="418"/>
      <c r="H83" s="419"/>
      <c r="I83" s="296"/>
    </row>
    <row r="84" spans="1:9" ht="15.75" thickBot="1" x14ac:dyDescent="0.3">
      <c r="A84" s="298"/>
      <c r="B84" s="385" t="s">
        <v>408</v>
      </c>
      <c r="C84" s="437"/>
      <c r="D84" s="299" t="s">
        <v>14</v>
      </c>
      <c r="E84" s="299" t="s">
        <v>33</v>
      </c>
      <c r="F84" s="312" t="s">
        <v>409</v>
      </c>
      <c r="G84" s="313" t="s">
        <v>410</v>
      </c>
      <c r="H84" s="314" t="s">
        <v>263</v>
      </c>
      <c r="I84" s="296"/>
    </row>
    <row r="85" spans="1:9" x14ac:dyDescent="0.25">
      <c r="A85" s="315" t="s">
        <v>270</v>
      </c>
      <c r="B85" s="438" t="s">
        <v>411</v>
      </c>
      <c r="C85" s="438"/>
      <c r="D85" s="316">
        <v>3000</v>
      </c>
      <c r="E85" s="317">
        <v>1</v>
      </c>
      <c r="F85" s="317">
        <f t="shared" ref="F85:F94" si="4">D85*E85</f>
        <v>3000</v>
      </c>
      <c r="G85" s="318">
        <v>0.24</v>
      </c>
      <c r="H85" s="319">
        <f t="shared" ref="H85:H94" si="5">G85*F85</f>
        <v>720</v>
      </c>
      <c r="I85" s="296"/>
    </row>
    <row r="86" spans="1:9" x14ac:dyDescent="0.25">
      <c r="A86" s="320" t="s">
        <v>270</v>
      </c>
      <c r="B86" s="433" t="s">
        <v>412</v>
      </c>
      <c r="C86" s="433"/>
      <c r="D86" s="321">
        <v>1000</v>
      </c>
      <c r="E86" s="322">
        <v>1</v>
      </c>
      <c r="F86" s="322">
        <f t="shared" si="4"/>
        <v>1000</v>
      </c>
      <c r="G86" s="323">
        <v>0.24</v>
      </c>
      <c r="H86" s="324">
        <f t="shared" si="5"/>
        <v>240</v>
      </c>
      <c r="I86" s="296"/>
    </row>
    <row r="87" spans="1:9" x14ac:dyDescent="0.25">
      <c r="A87" s="320" t="s">
        <v>270</v>
      </c>
      <c r="B87" s="433" t="s">
        <v>413</v>
      </c>
      <c r="C87" s="433"/>
      <c r="D87" s="321">
        <v>293</v>
      </c>
      <c r="E87" s="322">
        <v>1</v>
      </c>
      <c r="F87" s="322">
        <f t="shared" si="4"/>
        <v>293</v>
      </c>
      <c r="G87" s="323">
        <v>0.24</v>
      </c>
      <c r="H87" s="324">
        <f t="shared" si="5"/>
        <v>70.319999999999993</v>
      </c>
      <c r="I87" s="296"/>
    </row>
    <row r="88" spans="1:9" ht="32.25" customHeight="1" x14ac:dyDescent="0.25">
      <c r="A88" s="320" t="s">
        <v>450</v>
      </c>
      <c r="B88" s="433" t="s">
        <v>414</v>
      </c>
      <c r="C88" s="403"/>
      <c r="D88" s="321">
        <v>293</v>
      </c>
      <c r="E88" s="322">
        <v>1</v>
      </c>
      <c r="F88" s="322">
        <f t="shared" si="4"/>
        <v>293</v>
      </c>
      <c r="G88" s="323">
        <v>0.24</v>
      </c>
      <c r="H88" s="324">
        <f t="shared" si="5"/>
        <v>70.319999999999993</v>
      </c>
      <c r="I88" s="296"/>
    </row>
    <row r="89" spans="1:9" ht="30.75" customHeight="1" x14ac:dyDescent="0.25">
      <c r="A89" s="320" t="s">
        <v>270</v>
      </c>
      <c r="B89" s="433" t="s">
        <v>415</v>
      </c>
      <c r="C89" s="433"/>
      <c r="D89" s="321">
        <v>934</v>
      </c>
      <c r="E89" s="322">
        <v>1</v>
      </c>
      <c r="F89" s="322">
        <f t="shared" si="4"/>
        <v>934</v>
      </c>
      <c r="G89" s="323">
        <v>0.24</v>
      </c>
      <c r="H89" s="324">
        <f t="shared" si="5"/>
        <v>224.16</v>
      </c>
      <c r="I89" s="296"/>
    </row>
    <row r="90" spans="1:9" ht="36" customHeight="1" x14ac:dyDescent="0.25">
      <c r="A90" s="320" t="s">
        <v>270</v>
      </c>
      <c r="B90" s="433" t="s">
        <v>416</v>
      </c>
      <c r="C90" s="403"/>
      <c r="D90" s="321">
        <v>458</v>
      </c>
      <c r="E90" s="322">
        <v>1</v>
      </c>
      <c r="F90" s="322">
        <f t="shared" si="4"/>
        <v>458</v>
      </c>
      <c r="G90" s="323">
        <v>0.24</v>
      </c>
      <c r="H90" s="324">
        <f t="shared" si="5"/>
        <v>109.92</v>
      </c>
      <c r="I90" s="296"/>
    </row>
    <row r="91" spans="1:9" x14ac:dyDescent="0.25">
      <c r="A91" s="320" t="s">
        <v>451</v>
      </c>
      <c r="B91" s="433" t="s">
        <v>417</v>
      </c>
      <c r="C91" s="433"/>
      <c r="D91" s="321">
        <v>450</v>
      </c>
      <c r="E91" s="322">
        <v>1</v>
      </c>
      <c r="F91" s="322">
        <f t="shared" si="4"/>
        <v>450</v>
      </c>
      <c r="G91" s="323">
        <v>0.24</v>
      </c>
      <c r="H91" s="324">
        <f t="shared" si="5"/>
        <v>108</v>
      </c>
      <c r="I91" s="296"/>
    </row>
    <row r="92" spans="1:9" x14ac:dyDescent="0.25">
      <c r="A92" s="320" t="s">
        <v>271</v>
      </c>
      <c r="B92" s="433" t="s">
        <v>418</v>
      </c>
      <c r="C92" s="433"/>
      <c r="D92" s="321">
        <v>344</v>
      </c>
      <c r="E92" s="322">
        <v>1</v>
      </c>
      <c r="F92" s="322">
        <f t="shared" si="4"/>
        <v>344</v>
      </c>
      <c r="G92" s="323">
        <v>0.24</v>
      </c>
      <c r="H92" s="324">
        <f t="shared" si="5"/>
        <v>82.56</v>
      </c>
      <c r="I92" s="296"/>
    </row>
    <row r="93" spans="1:9" x14ac:dyDescent="0.25">
      <c r="A93" s="320" t="s">
        <v>274</v>
      </c>
      <c r="B93" s="433" t="s">
        <v>419</v>
      </c>
      <c r="C93" s="433"/>
      <c r="D93" s="321">
        <v>997</v>
      </c>
      <c r="E93" s="322">
        <v>1</v>
      </c>
      <c r="F93" s="322">
        <f t="shared" si="4"/>
        <v>997</v>
      </c>
      <c r="G93" s="323">
        <v>0.24</v>
      </c>
      <c r="H93" s="324">
        <f t="shared" si="5"/>
        <v>239.28</v>
      </c>
      <c r="I93" s="296"/>
    </row>
    <row r="94" spans="1:9" ht="35.25" customHeight="1" thickBot="1" x14ac:dyDescent="0.3">
      <c r="A94" s="325" t="s">
        <v>274</v>
      </c>
      <c r="B94" s="434" t="s">
        <v>519</v>
      </c>
      <c r="C94" s="434"/>
      <c r="D94" s="326">
        <v>549</v>
      </c>
      <c r="E94" s="327">
        <v>1</v>
      </c>
      <c r="F94" s="327">
        <f t="shared" si="4"/>
        <v>549</v>
      </c>
      <c r="G94" s="328">
        <v>0.24</v>
      </c>
      <c r="H94" s="329">
        <f t="shared" si="5"/>
        <v>131.76</v>
      </c>
      <c r="I94" s="296"/>
    </row>
    <row r="95" spans="1:9" ht="45.75" thickBot="1" x14ac:dyDescent="0.3">
      <c r="A95" s="330" t="s">
        <v>576</v>
      </c>
      <c r="B95" s="435"/>
      <c r="C95" s="436"/>
      <c r="D95" s="298"/>
      <c r="E95" s="312"/>
      <c r="F95" s="331">
        <f>SUM(F85:F94)</f>
        <v>8318</v>
      </c>
      <c r="G95" s="313"/>
      <c r="H95" s="331">
        <f>SUM(H85:H94)</f>
        <v>1996.32</v>
      </c>
      <c r="I95" s="296"/>
    </row>
    <row r="96" spans="1:9" ht="15.75" thickBot="1" x14ac:dyDescent="0.3">
      <c r="A96" s="332"/>
      <c r="B96" s="332"/>
      <c r="C96" s="332"/>
      <c r="D96" s="332"/>
      <c r="E96" s="332"/>
      <c r="F96" s="332"/>
      <c r="G96" s="332" t="s">
        <v>420</v>
      </c>
      <c r="H96" s="332"/>
      <c r="I96" s="332"/>
    </row>
    <row r="97" spans="1:9" ht="15.75" thickBot="1" x14ac:dyDescent="0.3">
      <c r="A97" s="420" t="s">
        <v>421</v>
      </c>
      <c r="B97" s="421"/>
      <c r="C97" s="421"/>
      <c r="D97" s="421"/>
      <c r="E97" s="421"/>
      <c r="F97" s="421"/>
      <c r="G97" s="421"/>
      <c r="H97" s="421"/>
      <c r="I97" s="426"/>
    </row>
    <row r="98" spans="1:9" ht="15.75" thickBot="1" x14ac:dyDescent="0.3">
      <c r="A98" s="420" t="s">
        <v>422</v>
      </c>
      <c r="B98" s="421"/>
      <c r="C98" s="421"/>
      <c r="D98" s="333" t="s">
        <v>14</v>
      </c>
      <c r="E98" s="333" t="s">
        <v>33</v>
      </c>
      <c r="F98" s="333" t="s">
        <v>409</v>
      </c>
      <c r="G98" s="333" t="s">
        <v>410</v>
      </c>
      <c r="H98" s="333" t="s">
        <v>423</v>
      </c>
      <c r="I98" s="334" t="s">
        <v>263</v>
      </c>
    </row>
    <row r="99" spans="1:9" ht="12.75" customHeight="1" x14ac:dyDescent="0.25">
      <c r="A99" s="430" t="s">
        <v>424</v>
      </c>
      <c r="B99" s="431"/>
      <c r="C99" s="432"/>
      <c r="D99" s="335">
        <v>30</v>
      </c>
      <c r="E99" s="335">
        <v>1</v>
      </c>
      <c r="F99" s="335">
        <f t="shared" ref="F99:F113" si="6">D99*E99</f>
        <v>30</v>
      </c>
      <c r="G99" s="336">
        <v>2.2400000000000002</v>
      </c>
      <c r="H99" s="335"/>
      <c r="I99" s="337">
        <f t="shared" ref="I99:I113" si="7">F99*G99</f>
        <v>67.2</v>
      </c>
    </row>
    <row r="100" spans="1:9" x14ac:dyDescent="0.25">
      <c r="A100" s="427" t="s">
        <v>425</v>
      </c>
      <c r="B100" s="428"/>
      <c r="C100" s="429"/>
      <c r="D100" s="248">
        <v>85</v>
      </c>
      <c r="E100" s="248">
        <v>1</v>
      </c>
      <c r="F100" s="248">
        <f t="shared" si="6"/>
        <v>85</v>
      </c>
      <c r="G100" s="338">
        <v>2.2400000000000002</v>
      </c>
      <c r="H100" s="248"/>
      <c r="I100" s="339">
        <f t="shared" si="7"/>
        <v>190.4</v>
      </c>
    </row>
    <row r="101" spans="1:9" x14ac:dyDescent="0.25">
      <c r="A101" s="427" t="s">
        <v>426</v>
      </c>
      <c r="B101" s="428"/>
      <c r="C101" s="429"/>
      <c r="D101" s="248">
        <v>3</v>
      </c>
      <c r="E101" s="248">
        <v>1</v>
      </c>
      <c r="F101" s="248">
        <f t="shared" si="6"/>
        <v>3</v>
      </c>
      <c r="G101" s="338">
        <v>2.2400000000000002</v>
      </c>
      <c r="H101" s="248"/>
      <c r="I101" s="339">
        <f t="shared" si="7"/>
        <v>6.7200000000000006</v>
      </c>
    </row>
    <row r="102" spans="1:9" x14ac:dyDescent="0.25">
      <c r="A102" s="427" t="s">
        <v>427</v>
      </c>
      <c r="B102" s="428"/>
      <c r="C102" s="429"/>
      <c r="D102" s="248">
        <v>5</v>
      </c>
      <c r="E102" s="248">
        <v>1</v>
      </c>
      <c r="F102" s="248">
        <f t="shared" si="6"/>
        <v>5</v>
      </c>
      <c r="G102" s="338">
        <v>2.2400000000000002</v>
      </c>
      <c r="H102" s="248"/>
      <c r="I102" s="339">
        <f t="shared" si="7"/>
        <v>11.200000000000001</v>
      </c>
    </row>
    <row r="103" spans="1:9" x14ac:dyDescent="0.25">
      <c r="A103" s="427" t="s">
        <v>428</v>
      </c>
      <c r="B103" s="428"/>
      <c r="C103" s="429"/>
      <c r="D103" s="248">
        <v>25</v>
      </c>
      <c r="E103" s="248">
        <v>1</v>
      </c>
      <c r="F103" s="248">
        <f t="shared" si="6"/>
        <v>25</v>
      </c>
      <c r="G103" s="338">
        <v>2.2400000000000002</v>
      </c>
      <c r="H103" s="248"/>
      <c r="I103" s="339">
        <f t="shared" si="7"/>
        <v>56.000000000000007</v>
      </c>
    </row>
    <row r="104" spans="1:9" x14ac:dyDescent="0.25">
      <c r="A104" s="427" t="s">
        <v>429</v>
      </c>
      <c r="B104" s="428"/>
      <c r="C104" s="429"/>
      <c r="D104" s="248">
        <v>50</v>
      </c>
      <c r="E104" s="248">
        <v>1</v>
      </c>
      <c r="F104" s="248">
        <f t="shared" si="6"/>
        <v>50</v>
      </c>
      <c r="G104" s="338">
        <v>2.2400000000000002</v>
      </c>
      <c r="H104" s="248"/>
      <c r="I104" s="339">
        <f t="shared" si="7"/>
        <v>112.00000000000001</v>
      </c>
    </row>
    <row r="105" spans="1:9" x14ac:dyDescent="0.25">
      <c r="A105" s="427" t="s">
        <v>430</v>
      </c>
      <c r="B105" s="428"/>
      <c r="C105" s="429"/>
      <c r="D105" s="248">
        <v>35</v>
      </c>
      <c r="E105" s="248">
        <v>1</v>
      </c>
      <c r="F105" s="248">
        <f t="shared" si="6"/>
        <v>35</v>
      </c>
      <c r="G105" s="338">
        <v>2.2400000000000002</v>
      </c>
      <c r="H105" s="248"/>
      <c r="I105" s="339">
        <f t="shared" si="7"/>
        <v>78.400000000000006</v>
      </c>
    </row>
    <row r="106" spans="1:9" x14ac:dyDescent="0.25">
      <c r="A106" s="427" t="s">
        <v>431</v>
      </c>
      <c r="B106" s="428"/>
      <c r="C106" s="429"/>
      <c r="D106" s="248">
        <v>26</v>
      </c>
      <c r="E106" s="248">
        <v>1</v>
      </c>
      <c r="F106" s="248">
        <f t="shared" si="6"/>
        <v>26</v>
      </c>
      <c r="G106" s="338">
        <v>2.2400000000000002</v>
      </c>
      <c r="H106" s="248"/>
      <c r="I106" s="339">
        <f t="shared" si="7"/>
        <v>58.240000000000009</v>
      </c>
    </row>
    <row r="107" spans="1:9" x14ac:dyDescent="0.25">
      <c r="A107" s="427" t="s">
        <v>432</v>
      </c>
      <c r="B107" s="428"/>
      <c r="C107" s="429"/>
      <c r="D107" s="248">
        <v>260</v>
      </c>
      <c r="E107" s="248">
        <v>1</v>
      </c>
      <c r="F107" s="248">
        <f t="shared" si="6"/>
        <v>260</v>
      </c>
      <c r="G107" s="338">
        <v>2.2400000000000002</v>
      </c>
      <c r="H107" s="248"/>
      <c r="I107" s="339">
        <f t="shared" si="7"/>
        <v>582.40000000000009</v>
      </c>
    </row>
    <row r="108" spans="1:9" x14ac:dyDescent="0.25">
      <c r="A108" s="427" t="s">
        <v>433</v>
      </c>
      <c r="B108" s="428"/>
      <c r="C108" s="429"/>
      <c r="D108" s="248">
        <v>25</v>
      </c>
      <c r="E108" s="248">
        <v>1</v>
      </c>
      <c r="F108" s="248">
        <f t="shared" si="6"/>
        <v>25</v>
      </c>
      <c r="G108" s="338">
        <v>2.2400000000000002</v>
      </c>
      <c r="H108" s="248"/>
      <c r="I108" s="339">
        <f t="shared" si="7"/>
        <v>56.000000000000007</v>
      </c>
    </row>
    <row r="109" spans="1:9" x14ac:dyDescent="0.25">
      <c r="A109" s="427" t="s">
        <v>434</v>
      </c>
      <c r="B109" s="428"/>
      <c r="C109" s="429"/>
      <c r="D109" s="248">
        <v>16</v>
      </c>
      <c r="E109" s="248">
        <v>1</v>
      </c>
      <c r="F109" s="248">
        <f t="shared" si="6"/>
        <v>16</v>
      </c>
      <c r="G109" s="338">
        <v>2.2400000000000002</v>
      </c>
      <c r="H109" s="248"/>
      <c r="I109" s="339">
        <f t="shared" si="7"/>
        <v>35.840000000000003</v>
      </c>
    </row>
    <row r="110" spans="1:9" x14ac:dyDescent="0.25">
      <c r="A110" s="427" t="s">
        <v>435</v>
      </c>
      <c r="B110" s="428"/>
      <c r="C110" s="429"/>
      <c r="D110" s="248">
        <v>5</v>
      </c>
      <c r="E110" s="248">
        <v>1</v>
      </c>
      <c r="F110" s="248">
        <f t="shared" si="6"/>
        <v>5</v>
      </c>
      <c r="G110" s="338">
        <v>2.2400000000000002</v>
      </c>
      <c r="H110" s="248"/>
      <c r="I110" s="339">
        <f t="shared" si="7"/>
        <v>11.200000000000001</v>
      </c>
    </row>
    <row r="111" spans="1:9" x14ac:dyDescent="0.25">
      <c r="A111" s="427" t="s">
        <v>436</v>
      </c>
      <c r="B111" s="428"/>
      <c r="C111" s="429"/>
      <c r="D111" s="248">
        <v>25</v>
      </c>
      <c r="E111" s="248">
        <v>1</v>
      </c>
      <c r="F111" s="248">
        <f t="shared" si="6"/>
        <v>25</v>
      </c>
      <c r="G111" s="338">
        <v>2.2400000000000002</v>
      </c>
      <c r="H111" s="248"/>
      <c r="I111" s="339">
        <f t="shared" si="7"/>
        <v>56.000000000000007</v>
      </c>
    </row>
    <row r="112" spans="1:9" x14ac:dyDescent="0.25">
      <c r="A112" s="427" t="s">
        <v>437</v>
      </c>
      <c r="B112" s="428"/>
      <c r="C112" s="429"/>
      <c r="D112" s="248">
        <v>15</v>
      </c>
      <c r="E112" s="248">
        <v>1</v>
      </c>
      <c r="F112" s="248">
        <f t="shared" si="6"/>
        <v>15</v>
      </c>
      <c r="G112" s="338">
        <v>2.2400000000000002</v>
      </c>
      <c r="H112" s="248"/>
      <c r="I112" s="339">
        <f t="shared" si="7"/>
        <v>33.6</v>
      </c>
    </row>
    <row r="113" spans="1:9" x14ac:dyDescent="0.25">
      <c r="A113" s="427" t="s">
        <v>438</v>
      </c>
      <c r="B113" s="428"/>
      <c r="C113" s="429"/>
      <c r="D113" s="248">
        <v>4</v>
      </c>
      <c r="E113" s="248">
        <v>1</v>
      </c>
      <c r="F113" s="248">
        <f t="shared" si="6"/>
        <v>4</v>
      </c>
      <c r="G113" s="338">
        <v>2.2400000000000002</v>
      </c>
      <c r="H113" s="248"/>
      <c r="I113" s="339">
        <f t="shared" si="7"/>
        <v>8.9600000000000009</v>
      </c>
    </row>
    <row r="114" spans="1:9" ht="15.75" thickBot="1" x14ac:dyDescent="0.3">
      <c r="A114" s="404"/>
      <c r="B114" s="405"/>
      <c r="C114" s="406"/>
      <c r="D114" s="248"/>
      <c r="E114" s="248"/>
      <c r="F114" s="248"/>
      <c r="G114" s="338"/>
      <c r="H114" s="248"/>
      <c r="I114" s="339"/>
    </row>
    <row r="115" spans="1:9" ht="15.75" thickBot="1" x14ac:dyDescent="0.3">
      <c r="A115" s="412" t="s">
        <v>577</v>
      </c>
      <c r="B115" s="413"/>
      <c r="C115" s="413"/>
      <c r="D115" s="333">
        <f>SUM(D99:D114)</f>
        <v>609</v>
      </c>
      <c r="E115" s="333"/>
      <c r="F115" s="333">
        <f>SUM(F99:F114)</f>
        <v>609</v>
      </c>
      <c r="G115" s="333"/>
      <c r="H115" s="333"/>
      <c r="I115" s="340">
        <f>SUM(I99:I114)</f>
        <v>1364.16</v>
      </c>
    </row>
    <row r="116" spans="1:9" ht="15.75" thickBot="1" x14ac:dyDescent="0.3">
      <c r="A116" s="425"/>
      <c r="B116" s="425"/>
      <c r="C116" s="425"/>
      <c r="D116" s="332"/>
      <c r="E116" s="332"/>
      <c r="F116" s="332"/>
      <c r="G116" s="332"/>
      <c r="H116" s="332"/>
      <c r="I116" s="332"/>
    </row>
    <row r="117" spans="1:9" ht="15.75" thickBot="1" x14ac:dyDescent="0.3">
      <c r="A117" s="420" t="s">
        <v>440</v>
      </c>
      <c r="B117" s="421"/>
      <c r="C117" s="421"/>
      <c r="D117" s="421"/>
      <c r="E117" s="421"/>
      <c r="F117" s="421"/>
      <c r="G117" s="421"/>
      <c r="H117" s="421"/>
      <c r="I117" s="426"/>
    </row>
    <row r="118" spans="1:9" ht="15.75" thickBot="1" x14ac:dyDescent="0.3">
      <c r="A118" s="420" t="s">
        <v>267</v>
      </c>
      <c r="B118" s="421"/>
      <c r="C118" s="421"/>
      <c r="D118" s="333" t="s">
        <v>14</v>
      </c>
      <c r="E118" s="333" t="s">
        <v>33</v>
      </c>
      <c r="F118" s="333" t="s">
        <v>409</v>
      </c>
      <c r="G118" s="333" t="s">
        <v>410</v>
      </c>
      <c r="H118" s="333" t="s">
        <v>423</v>
      </c>
      <c r="I118" s="334" t="s">
        <v>263</v>
      </c>
    </row>
    <row r="119" spans="1:9" x14ac:dyDescent="0.25">
      <c r="A119" s="422" t="s">
        <v>441</v>
      </c>
      <c r="B119" s="423"/>
      <c r="C119" s="424"/>
      <c r="D119" s="341">
        <v>210</v>
      </c>
      <c r="E119" s="341">
        <v>1</v>
      </c>
      <c r="F119" s="341">
        <f t="shared" ref="F119:F128" si="8">D119*E119</f>
        <v>210</v>
      </c>
      <c r="G119" s="342">
        <v>2.2400000000000002</v>
      </c>
      <c r="H119" s="341"/>
      <c r="I119" s="343">
        <f t="shared" ref="I119:I128" si="9">F119*G119</f>
        <v>470.40000000000003</v>
      </c>
    </row>
    <row r="120" spans="1:9" x14ac:dyDescent="0.25">
      <c r="A120" s="404" t="s">
        <v>442</v>
      </c>
      <c r="B120" s="405"/>
      <c r="C120" s="406"/>
      <c r="D120" s="248">
        <v>60</v>
      </c>
      <c r="E120" s="248">
        <v>1</v>
      </c>
      <c r="F120" s="248">
        <f t="shared" si="8"/>
        <v>60</v>
      </c>
      <c r="G120" s="338">
        <v>2.2400000000000002</v>
      </c>
      <c r="H120" s="248"/>
      <c r="I120" s="344">
        <f t="shared" si="9"/>
        <v>134.4</v>
      </c>
    </row>
    <row r="121" spans="1:9" x14ac:dyDescent="0.25">
      <c r="A121" s="404" t="s">
        <v>443</v>
      </c>
      <c r="B121" s="405"/>
      <c r="C121" s="406"/>
      <c r="D121" s="248">
        <v>271</v>
      </c>
      <c r="E121" s="248">
        <v>1</v>
      </c>
      <c r="F121" s="248">
        <f t="shared" si="8"/>
        <v>271</v>
      </c>
      <c r="G121" s="338">
        <v>2.2400000000000002</v>
      </c>
      <c r="H121" s="248"/>
      <c r="I121" s="344">
        <f t="shared" si="9"/>
        <v>607.04000000000008</v>
      </c>
    </row>
    <row r="122" spans="1:9" x14ac:dyDescent="0.25">
      <c r="A122" s="404" t="s">
        <v>444</v>
      </c>
      <c r="B122" s="405"/>
      <c r="C122" s="406"/>
      <c r="D122" s="248">
        <v>481</v>
      </c>
      <c r="E122" s="248">
        <v>1</v>
      </c>
      <c r="F122" s="248">
        <f t="shared" si="8"/>
        <v>481</v>
      </c>
      <c r="G122" s="338">
        <v>2.2400000000000002</v>
      </c>
      <c r="H122" s="248"/>
      <c r="I122" s="344">
        <f t="shared" si="9"/>
        <v>1077.44</v>
      </c>
    </row>
    <row r="123" spans="1:9" x14ac:dyDescent="0.25">
      <c r="A123" s="404" t="s">
        <v>445</v>
      </c>
      <c r="B123" s="405"/>
      <c r="C123" s="406"/>
      <c r="D123" s="248">
        <v>15</v>
      </c>
      <c r="E123" s="248">
        <v>1</v>
      </c>
      <c r="F123" s="248">
        <f t="shared" si="8"/>
        <v>15</v>
      </c>
      <c r="G123" s="338">
        <v>2.2400000000000002</v>
      </c>
      <c r="H123" s="248"/>
      <c r="I123" s="344">
        <f t="shared" si="9"/>
        <v>33.6</v>
      </c>
    </row>
    <row r="124" spans="1:9" x14ac:dyDescent="0.25">
      <c r="A124" s="404" t="s">
        <v>446</v>
      </c>
      <c r="B124" s="405"/>
      <c r="C124" s="406"/>
      <c r="D124" s="248">
        <v>300</v>
      </c>
      <c r="E124" s="248">
        <v>1</v>
      </c>
      <c r="F124" s="248">
        <f t="shared" si="8"/>
        <v>300</v>
      </c>
      <c r="G124" s="338">
        <v>2.2400000000000002</v>
      </c>
      <c r="H124" s="248"/>
      <c r="I124" s="344">
        <f t="shared" si="9"/>
        <v>672.00000000000011</v>
      </c>
    </row>
    <row r="125" spans="1:9" x14ac:dyDescent="0.25">
      <c r="A125" s="404" t="s">
        <v>694</v>
      </c>
      <c r="B125" s="405"/>
      <c r="C125" s="406"/>
      <c r="D125" s="248">
        <v>460</v>
      </c>
      <c r="E125" s="248">
        <v>1</v>
      </c>
      <c r="F125" s="248">
        <f t="shared" si="8"/>
        <v>460</v>
      </c>
      <c r="G125" s="338">
        <v>2.2400000000000002</v>
      </c>
      <c r="H125" s="248"/>
      <c r="I125" s="344">
        <f t="shared" si="9"/>
        <v>1030.4000000000001</v>
      </c>
    </row>
    <row r="126" spans="1:9" x14ac:dyDescent="0.25">
      <c r="A126" s="404" t="s">
        <v>447</v>
      </c>
      <c r="B126" s="405"/>
      <c r="C126" s="406"/>
      <c r="D126" s="248">
        <v>48</v>
      </c>
      <c r="E126" s="248">
        <v>1</v>
      </c>
      <c r="F126" s="248">
        <f t="shared" si="8"/>
        <v>48</v>
      </c>
      <c r="G126" s="338">
        <v>2.2400000000000002</v>
      </c>
      <c r="H126" s="248"/>
      <c r="I126" s="344">
        <f t="shared" si="9"/>
        <v>107.52000000000001</v>
      </c>
    </row>
    <row r="127" spans="1:9" x14ac:dyDescent="0.25">
      <c r="A127" s="404" t="s">
        <v>448</v>
      </c>
      <c r="B127" s="405"/>
      <c r="C127" s="406"/>
      <c r="D127" s="248">
        <v>200</v>
      </c>
      <c r="E127" s="248">
        <v>1</v>
      </c>
      <c r="F127" s="248">
        <f t="shared" si="8"/>
        <v>200</v>
      </c>
      <c r="G127" s="338">
        <v>2.2400000000000002</v>
      </c>
      <c r="H127" s="248"/>
      <c r="I127" s="344">
        <f t="shared" si="9"/>
        <v>448.00000000000006</v>
      </c>
    </row>
    <row r="128" spans="1:9" x14ac:dyDescent="0.25">
      <c r="A128" s="404" t="s">
        <v>449</v>
      </c>
      <c r="B128" s="405"/>
      <c r="C128" s="406"/>
      <c r="D128" s="248">
        <v>160</v>
      </c>
      <c r="E128" s="248">
        <v>1</v>
      </c>
      <c r="F128" s="248">
        <f t="shared" si="8"/>
        <v>160</v>
      </c>
      <c r="G128" s="338">
        <v>2.2400000000000002</v>
      </c>
      <c r="H128" s="248"/>
      <c r="I128" s="344">
        <f t="shared" si="9"/>
        <v>358.40000000000003</v>
      </c>
    </row>
    <row r="129" spans="1:9" x14ac:dyDescent="0.25">
      <c r="A129" s="407"/>
      <c r="B129" s="408"/>
      <c r="C129" s="409"/>
      <c r="D129" s="332"/>
      <c r="E129" s="248"/>
      <c r="F129" s="248"/>
      <c r="G129" s="248"/>
      <c r="H129" s="248"/>
      <c r="I129" s="345"/>
    </row>
    <row r="130" spans="1:9" ht="15.75" thickBot="1" x14ac:dyDescent="0.3">
      <c r="A130" s="410"/>
      <c r="B130" s="411"/>
      <c r="C130" s="411"/>
      <c r="D130" s="346"/>
      <c r="E130" s="346"/>
      <c r="F130" s="346"/>
      <c r="G130" s="346"/>
      <c r="H130" s="346"/>
      <c r="I130" s="347"/>
    </row>
    <row r="131" spans="1:9" ht="15.75" thickBot="1" x14ac:dyDescent="0.3">
      <c r="A131" s="412" t="s">
        <v>578</v>
      </c>
      <c r="B131" s="413"/>
      <c r="C131" s="413"/>
      <c r="D131" s="333"/>
      <c r="E131" s="333"/>
      <c r="F131" s="333">
        <f>SUM(F119:F130)</f>
        <v>2205</v>
      </c>
      <c r="G131" s="333"/>
      <c r="H131" s="333"/>
      <c r="I131" s="348">
        <f>SUM(I119:I130)</f>
        <v>4939.2</v>
      </c>
    </row>
  </sheetData>
  <mergeCells count="51">
    <mergeCell ref="B84:C84"/>
    <mergeCell ref="B85:C85"/>
    <mergeCell ref="B86:C86"/>
    <mergeCell ref="B87:C87"/>
    <mergeCell ref="A1:J2"/>
    <mergeCell ref="A4:H4"/>
    <mergeCell ref="B88:C88"/>
    <mergeCell ref="B89:C89"/>
    <mergeCell ref="B90:C90"/>
    <mergeCell ref="B91:C91"/>
    <mergeCell ref="B92:C92"/>
    <mergeCell ref="B93:C93"/>
    <mergeCell ref="B94:C94"/>
    <mergeCell ref="B95:C95"/>
    <mergeCell ref="A97:I97"/>
    <mergeCell ref="A98:C98"/>
    <mergeCell ref="A99:C99"/>
    <mergeCell ref="A100:C100"/>
    <mergeCell ref="A101:C101"/>
    <mergeCell ref="A102:C102"/>
    <mergeCell ref="A103:C103"/>
    <mergeCell ref="A104:C104"/>
    <mergeCell ref="A105:C105"/>
    <mergeCell ref="A106:C106"/>
    <mergeCell ref="A107:C107"/>
    <mergeCell ref="A108:C108"/>
    <mergeCell ref="A114:C114"/>
    <mergeCell ref="A115:C115"/>
    <mergeCell ref="A116:C116"/>
    <mergeCell ref="A117:I117"/>
    <mergeCell ref="A109:C109"/>
    <mergeCell ref="A110:C110"/>
    <mergeCell ref="A111:C111"/>
    <mergeCell ref="A112:C112"/>
    <mergeCell ref="A113:C113"/>
    <mergeCell ref="A128:C128"/>
    <mergeCell ref="A129:C129"/>
    <mergeCell ref="A130:C130"/>
    <mergeCell ref="A131:C131"/>
    <mergeCell ref="A3:H3"/>
    <mergeCell ref="B83:H83"/>
    <mergeCell ref="A123:C123"/>
    <mergeCell ref="A124:C124"/>
    <mergeCell ref="A125:C125"/>
    <mergeCell ref="A126:C126"/>
    <mergeCell ref="A127:C127"/>
    <mergeCell ref="A118:C118"/>
    <mergeCell ref="A119:C119"/>
    <mergeCell ref="A120:C120"/>
    <mergeCell ref="A121:C121"/>
    <mergeCell ref="A122:C122"/>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5"/>
  <sheetViews>
    <sheetView workbookViewId="0">
      <selection activeCell="N18" sqref="N18"/>
    </sheetView>
  </sheetViews>
  <sheetFormatPr defaultRowHeight="15" x14ac:dyDescent="0.25"/>
  <cols>
    <col min="1" max="1" width="18" customWidth="1"/>
    <col min="2" max="2" width="6.140625" customWidth="1"/>
    <col min="3" max="3" width="10.140625" customWidth="1"/>
    <col min="4" max="4" width="11.140625" customWidth="1"/>
    <col min="6" max="6" width="10.140625" customWidth="1"/>
    <col min="7" max="7" width="10.5703125" customWidth="1"/>
    <col min="8" max="9" width="9.5703125" customWidth="1"/>
    <col min="10" max="10" width="10.85546875" customWidth="1"/>
    <col min="12" max="12" width="13.85546875" bestFit="1" customWidth="1"/>
  </cols>
  <sheetData>
    <row r="1" spans="1:12" ht="21.75" thickBot="1" x14ac:dyDescent="0.4">
      <c r="A1" s="210" t="s">
        <v>566</v>
      </c>
    </row>
    <row r="2" spans="1:12" ht="15.75" thickBot="1" x14ac:dyDescent="0.3">
      <c r="A2" s="451" t="s">
        <v>374</v>
      </c>
      <c r="B2" s="452"/>
      <c r="C2" s="452"/>
      <c r="D2" s="452"/>
      <c r="E2" s="452"/>
      <c r="F2" s="452"/>
      <c r="G2" s="452"/>
      <c r="H2" s="452"/>
      <c r="I2" s="452"/>
      <c r="J2" s="452"/>
      <c r="K2" s="452"/>
      <c r="L2" s="453"/>
    </row>
    <row r="3" spans="1:12" ht="15.75" thickBot="1" x14ac:dyDescent="0.3">
      <c r="A3" s="76"/>
      <c r="B3" s="31"/>
      <c r="C3" s="454" t="s">
        <v>375</v>
      </c>
      <c r="D3" s="455"/>
      <c r="E3" s="456"/>
      <c r="F3" s="454" t="s">
        <v>376</v>
      </c>
      <c r="G3" s="455"/>
      <c r="H3" s="456"/>
      <c r="I3" s="454" t="s">
        <v>377</v>
      </c>
      <c r="J3" s="455"/>
      <c r="K3" s="456"/>
      <c r="L3" s="138" t="s">
        <v>378</v>
      </c>
    </row>
    <row r="4" spans="1:12" x14ac:dyDescent="0.25">
      <c r="A4" s="141" t="s">
        <v>379</v>
      </c>
      <c r="B4" s="447" t="s">
        <v>31</v>
      </c>
      <c r="C4" s="447" t="s">
        <v>380</v>
      </c>
      <c r="D4" s="447" t="s">
        <v>381</v>
      </c>
      <c r="E4" s="447" t="s">
        <v>382</v>
      </c>
      <c r="F4" s="447" t="s">
        <v>380</v>
      </c>
      <c r="G4" s="447" t="s">
        <v>381</v>
      </c>
      <c r="H4" s="447" t="s">
        <v>382</v>
      </c>
      <c r="I4" s="447" t="s">
        <v>380</v>
      </c>
      <c r="J4" s="447" t="s">
        <v>381</v>
      </c>
      <c r="K4" s="447" t="s">
        <v>382</v>
      </c>
      <c r="L4" s="448" t="s">
        <v>383</v>
      </c>
    </row>
    <row r="5" spans="1:12" x14ac:dyDescent="0.25">
      <c r="A5" s="10" t="s">
        <v>29</v>
      </c>
      <c r="B5" s="445"/>
      <c r="C5" s="445"/>
      <c r="D5" s="445"/>
      <c r="E5" s="445"/>
      <c r="F5" s="445"/>
      <c r="G5" s="445"/>
      <c r="H5" s="445"/>
      <c r="I5" s="445"/>
      <c r="J5" s="445"/>
      <c r="K5" s="445"/>
      <c r="L5" s="449"/>
    </row>
    <row r="6" spans="1:12" ht="26.25" customHeight="1" x14ac:dyDescent="0.25">
      <c r="A6" s="11" t="s">
        <v>384</v>
      </c>
      <c r="B6" s="59">
        <v>146</v>
      </c>
      <c r="C6" s="59">
        <v>3</v>
      </c>
      <c r="D6" s="60">
        <v>3.7</v>
      </c>
      <c r="E6" s="59">
        <f t="shared" ref="E6:E10" si="0">B6*C6</f>
        <v>438</v>
      </c>
      <c r="F6" s="59">
        <v>3</v>
      </c>
      <c r="G6" s="60">
        <v>2</v>
      </c>
      <c r="H6" s="59">
        <f t="shared" ref="H6:H10" si="1">B6*F6</f>
        <v>438</v>
      </c>
      <c r="I6" s="59">
        <v>3</v>
      </c>
      <c r="J6" s="60">
        <v>3.5</v>
      </c>
      <c r="K6" s="59">
        <f t="shared" ref="K6:K10" si="2">B6*I6</f>
        <v>438</v>
      </c>
      <c r="L6" s="140">
        <f t="shared" ref="L6:L10" si="3">(D6+G6+J6)*K6</f>
        <v>4029.6</v>
      </c>
    </row>
    <row r="7" spans="1:12" ht="42" customHeight="1" x14ac:dyDescent="0.25">
      <c r="A7" s="11" t="s">
        <v>385</v>
      </c>
      <c r="B7" s="59">
        <v>2</v>
      </c>
      <c r="C7" s="59">
        <v>3</v>
      </c>
      <c r="D7" s="60">
        <v>3.7</v>
      </c>
      <c r="E7" s="59">
        <f t="shared" si="0"/>
        <v>6</v>
      </c>
      <c r="F7" s="59">
        <v>3</v>
      </c>
      <c r="G7" s="60">
        <v>2</v>
      </c>
      <c r="H7" s="59">
        <f t="shared" si="1"/>
        <v>6</v>
      </c>
      <c r="I7" s="59">
        <v>3</v>
      </c>
      <c r="J7" s="60">
        <v>3.5</v>
      </c>
      <c r="K7" s="59">
        <f t="shared" si="2"/>
        <v>6</v>
      </c>
      <c r="L7" s="140">
        <f t="shared" si="3"/>
        <v>55.199999999999996</v>
      </c>
    </row>
    <row r="8" spans="1:12" ht="29.25" customHeight="1" x14ac:dyDescent="0.25">
      <c r="A8" s="11" t="s">
        <v>386</v>
      </c>
      <c r="B8" s="59">
        <v>10</v>
      </c>
      <c r="C8" s="59">
        <v>3</v>
      </c>
      <c r="D8" s="60">
        <v>3.7</v>
      </c>
      <c r="E8" s="59">
        <f t="shared" si="0"/>
        <v>30</v>
      </c>
      <c r="F8" s="59">
        <v>3</v>
      </c>
      <c r="G8" s="60">
        <v>2</v>
      </c>
      <c r="H8" s="59">
        <f t="shared" si="1"/>
        <v>30</v>
      </c>
      <c r="I8" s="59">
        <v>3</v>
      </c>
      <c r="J8" s="60">
        <v>3.5</v>
      </c>
      <c r="K8" s="59">
        <f t="shared" si="2"/>
        <v>30</v>
      </c>
      <c r="L8" s="140">
        <f t="shared" si="3"/>
        <v>276</v>
      </c>
    </row>
    <row r="9" spans="1:12" ht="47.25" customHeight="1" x14ac:dyDescent="0.25">
      <c r="A9" s="11" t="s">
        <v>689</v>
      </c>
      <c r="B9" s="59">
        <v>5</v>
      </c>
      <c r="C9" s="59">
        <v>3</v>
      </c>
      <c r="D9" s="60">
        <v>3.7</v>
      </c>
      <c r="E9" s="59">
        <f t="shared" si="0"/>
        <v>15</v>
      </c>
      <c r="F9" s="59">
        <v>3</v>
      </c>
      <c r="G9" s="60">
        <v>2</v>
      </c>
      <c r="H9" s="59">
        <f t="shared" si="1"/>
        <v>15</v>
      </c>
      <c r="I9" s="59">
        <v>3</v>
      </c>
      <c r="J9" s="60">
        <v>3.5</v>
      </c>
      <c r="K9" s="59">
        <f t="shared" si="2"/>
        <v>15</v>
      </c>
      <c r="L9" s="140">
        <f t="shared" si="3"/>
        <v>138</v>
      </c>
    </row>
    <row r="10" spans="1:12" ht="30.75" thickBot="1" x14ac:dyDescent="0.3">
      <c r="A10" s="25" t="s">
        <v>387</v>
      </c>
      <c r="B10" s="27">
        <v>6</v>
      </c>
      <c r="C10" s="27">
        <v>3</v>
      </c>
      <c r="D10" s="137">
        <v>3.7</v>
      </c>
      <c r="E10" s="27">
        <f t="shared" si="0"/>
        <v>18</v>
      </c>
      <c r="F10" s="27">
        <v>3</v>
      </c>
      <c r="G10" s="137">
        <v>2</v>
      </c>
      <c r="H10" s="27">
        <f t="shared" si="1"/>
        <v>18</v>
      </c>
      <c r="I10" s="27">
        <v>3</v>
      </c>
      <c r="J10" s="137">
        <v>3.5</v>
      </c>
      <c r="K10" s="27">
        <f t="shared" si="2"/>
        <v>18</v>
      </c>
      <c r="L10" s="144">
        <f t="shared" si="3"/>
        <v>165.6</v>
      </c>
    </row>
    <row r="11" spans="1:12" ht="30.75" thickBot="1" x14ac:dyDescent="0.3">
      <c r="A11" s="112" t="s">
        <v>579</v>
      </c>
      <c r="B11" s="31">
        <f>SUM(B6:B10)</f>
        <v>169</v>
      </c>
      <c r="C11" s="31"/>
      <c r="D11" s="31"/>
      <c r="E11" s="31">
        <f>SUM(E6:E10)</f>
        <v>507</v>
      </c>
      <c r="F11" s="31"/>
      <c r="G11" s="31"/>
      <c r="H11" s="31">
        <f>SUM(H6:H10)</f>
        <v>507</v>
      </c>
      <c r="I11" s="31"/>
      <c r="J11" s="31"/>
      <c r="K11" s="31"/>
      <c r="L11" s="146">
        <f>SUM(L6:L10)</f>
        <v>4664.3999999999996</v>
      </c>
    </row>
    <row r="12" spans="1:12" x14ac:dyDescent="0.25">
      <c r="L12" s="62"/>
    </row>
    <row r="13" spans="1:12" ht="15.75" thickBot="1" x14ac:dyDescent="0.3">
      <c r="L13" s="62"/>
    </row>
    <row r="14" spans="1:12" ht="15.75" thickBot="1" x14ac:dyDescent="0.3">
      <c r="A14" s="147"/>
      <c r="B14" s="76"/>
      <c r="C14" s="450" t="s">
        <v>375</v>
      </c>
      <c r="D14" s="450"/>
      <c r="E14" s="450"/>
      <c r="F14" s="450" t="s">
        <v>376</v>
      </c>
      <c r="G14" s="450"/>
      <c r="H14" s="450"/>
      <c r="I14" s="450" t="s">
        <v>377</v>
      </c>
      <c r="J14" s="450"/>
      <c r="K14" s="450"/>
      <c r="L14" s="146" t="s">
        <v>378</v>
      </c>
    </row>
    <row r="15" spans="1:12" x14ac:dyDescent="0.25">
      <c r="A15" s="141" t="s">
        <v>520</v>
      </c>
      <c r="B15" s="445" t="s">
        <v>31</v>
      </c>
      <c r="C15" s="445" t="s">
        <v>380</v>
      </c>
      <c r="D15" s="445" t="s">
        <v>381</v>
      </c>
      <c r="E15" s="445" t="s">
        <v>382</v>
      </c>
      <c r="F15" s="445" t="s">
        <v>380</v>
      </c>
      <c r="G15" s="445" t="s">
        <v>381</v>
      </c>
      <c r="H15" s="445" t="s">
        <v>382</v>
      </c>
      <c r="I15" s="445" t="s">
        <v>380</v>
      </c>
      <c r="J15" s="445" t="s">
        <v>381</v>
      </c>
      <c r="K15" s="445" t="s">
        <v>382</v>
      </c>
      <c r="L15" s="443" t="s">
        <v>383</v>
      </c>
    </row>
    <row r="16" spans="1:12" x14ac:dyDescent="0.25">
      <c r="A16" s="10" t="s">
        <v>29</v>
      </c>
      <c r="B16" s="446"/>
      <c r="C16" s="446"/>
      <c r="D16" s="446"/>
      <c r="E16" s="446"/>
      <c r="F16" s="446"/>
      <c r="G16" s="446"/>
      <c r="H16" s="446"/>
      <c r="I16" s="446"/>
      <c r="J16" s="446"/>
      <c r="K16" s="446"/>
      <c r="L16" s="444"/>
    </row>
    <row r="17" spans="1:12" ht="35.25" customHeight="1" x14ac:dyDescent="0.25">
      <c r="A17" s="11" t="s">
        <v>388</v>
      </c>
      <c r="B17" s="59">
        <v>46</v>
      </c>
      <c r="C17" s="59">
        <v>2</v>
      </c>
      <c r="D17" s="60">
        <v>3.7</v>
      </c>
      <c r="E17" s="59">
        <f>B17*C17</f>
        <v>92</v>
      </c>
      <c r="F17" s="59">
        <v>2</v>
      </c>
      <c r="G17" s="60">
        <v>2</v>
      </c>
      <c r="H17" s="59">
        <f>B17*F17</f>
        <v>92</v>
      </c>
      <c r="I17" s="59">
        <v>2</v>
      </c>
      <c r="J17" s="59">
        <v>3.5</v>
      </c>
      <c r="K17" s="59">
        <f>B17*I17</f>
        <v>92</v>
      </c>
      <c r="L17" s="140">
        <f t="shared" ref="L17:L23" si="4">(D17+G17+J17)*K17</f>
        <v>846.4</v>
      </c>
    </row>
    <row r="18" spans="1:12" ht="42.75" customHeight="1" x14ac:dyDescent="0.25">
      <c r="A18" s="11" t="s">
        <v>389</v>
      </c>
      <c r="B18" s="59">
        <v>24</v>
      </c>
      <c r="C18" s="59">
        <v>0</v>
      </c>
      <c r="D18" s="60">
        <v>3.7</v>
      </c>
      <c r="E18" s="59">
        <v>0</v>
      </c>
      <c r="F18" s="59">
        <v>0</v>
      </c>
      <c r="G18" s="60">
        <v>2</v>
      </c>
      <c r="H18" s="59">
        <v>0</v>
      </c>
      <c r="I18" s="59">
        <v>2</v>
      </c>
      <c r="J18" s="59">
        <v>3.5</v>
      </c>
      <c r="K18" s="59">
        <f>I18*B18</f>
        <v>48</v>
      </c>
      <c r="L18" s="140">
        <f t="shared" si="4"/>
        <v>441.59999999999997</v>
      </c>
    </row>
    <row r="19" spans="1:12" ht="30" customHeight="1" x14ac:dyDescent="0.25">
      <c r="A19" s="11" t="s">
        <v>390</v>
      </c>
      <c r="B19" s="59">
        <v>6</v>
      </c>
      <c r="C19" s="59">
        <v>2</v>
      </c>
      <c r="D19" s="60">
        <v>3.7</v>
      </c>
      <c r="E19" s="59">
        <v>6</v>
      </c>
      <c r="F19" s="59">
        <v>6</v>
      </c>
      <c r="G19" s="60">
        <v>2</v>
      </c>
      <c r="H19" s="59">
        <v>6</v>
      </c>
      <c r="I19" s="59">
        <v>2</v>
      </c>
      <c r="J19" s="59">
        <v>3.5</v>
      </c>
      <c r="K19" s="59">
        <f>B19*I19</f>
        <v>12</v>
      </c>
      <c r="L19" s="140">
        <f t="shared" si="4"/>
        <v>110.39999999999999</v>
      </c>
    </row>
    <row r="20" spans="1:12" ht="60" x14ac:dyDescent="0.25">
      <c r="A20" s="11" t="s">
        <v>391</v>
      </c>
      <c r="B20" s="59">
        <v>5</v>
      </c>
      <c r="C20" s="59">
        <v>2</v>
      </c>
      <c r="D20" s="60">
        <v>3.7</v>
      </c>
      <c r="E20" s="59">
        <f>B20*C20</f>
        <v>10</v>
      </c>
      <c r="F20" s="59">
        <v>2</v>
      </c>
      <c r="G20" s="60">
        <v>2</v>
      </c>
      <c r="H20" s="59">
        <f>B20*F20</f>
        <v>10</v>
      </c>
      <c r="I20" s="59">
        <v>2</v>
      </c>
      <c r="J20" s="59">
        <v>3.5</v>
      </c>
      <c r="K20" s="59">
        <f>B20*I20</f>
        <v>10</v>
      </c>
      <c r="L20" s="140">
        <f t="shared" si="4"/>
        <v>92</v>
      </c>
    </row>
    <row r="21" spans="1:12" ht="30" customHeight="1" x14ac:dyDescent="0.25">
      <c r="A21" s="11" t="s">
        <v>392</v>
      </c>
      <c r="B21" s="59">
        <v>5</v>
      </c>
      <c r="C21" s="59">
        <v>2</v>
      </c>
      <c r="D21" s="60">
        <v>3.7</v>
      </c>
      <c r="E21" s="59">
        <f>B21*C21</f>
        <v>10</v>
      </c>
      <c r="F21" s="59">
        <v>2</v>
      </c>
      <c r="G21" s="60">
        <v>2</v>
      </c>
      <c r="H21" s="59">
        <f>B21*F21</f>
        <v>10</v>
      </c>
      <c r="I21" s="59">
        <v>2</v>
      </c>
      <c r="J21" s="59">
        <v>3.5</v>
      </c>
      <c r="K21" s="59">
        <f>B21*I21</f>
        <v>10</v>
      </c>
      <c r="L21" s="140">
        <f t="shared" si="4"/>
        <v>92</v>
      </c>
    </row>
    <row r="22" spans="1:12" ht="51" customHeight="1" x14ac:dyDescent="0.25">
      <c r="A22" s="11" t="s">
        <v>685</v>
      </c>
      <c r="B22" s="59">
        <v>3</v>
      </c>
      <c r="C22" s="59">
        <v>2</v>
      </c>
      <c r="D22" s="60">
        <v>3.7</v>
      </c>
      <c r="E22" s="59">
        <f>B22*C22</f>
        <v>6</v>
      </c>
      <c r="F22" s="59">
        <v>2</v>
      </c>
      <c r="G22" s="60">
        <v>2</v>
      </c>
      <c r="H22" s="59">
        <f>B22*F22</f>
        <v>6</v>
      </c>
      <c r="I22" s="59">
        <v>2</v>
      </c>
      <c r="J22" s="59">
        <v>3.5</v>
      </c>
      <c r="K22" s="59">
        <f>B22*I22</f>
        <v>6</v>
      </c>
      <c r="L22" s="140">
        <f t="shared" si="4"/>
        <v>55.199999999999996</v>
      </c>
    </row>
    <row r="23" spans="1:12" ht="28.5" customHeight="1" x14ac:dyDescent="0.25">
      <c r="A23" s="11" t="s">
        <v>686</v>
      </c>
      <c r="B23" s="59">
        <v>3</v>
      </c>
      <c r="C23" s="59">
        <v>2</v>
      </c>
      <c r="D23" s="60">
        <v>3.7</v>
      </c>
      <c r="E23" s="59">
        <f>B23*C23</f>
        <v>6</v>
      </c>
      <c r="F23" s="59">
        <v>2</v>
      </c>
      <c r="G23" s="60">
        <v>2</v>
      </c>
      <c r="H23" s="59">
        <f>B23*F23</f>
        <v>6</v>
      </c>
      <c r="I23" s="59">
        <v>2</v>
      </c>
      <c r="J23" s="59">
        <v>3.5</v>
      </c>
      <c r="K23" s="59">
        <f>B23*I23</f>
        <v>6</v>
      </c>
      <c r="L23" s="140">
        <f t="shared" si="4"/>
        <v>55.199999999999996</v>
      </c>
    </row>
    <row r="24" spans="1:12" ht="30.75" customHeight="1" x14ac:dyDescent="0.25">
      <c r="A24" s="11" t="s">
        <v>393</v>
      </c>
      <c r="B24" s="59">
        <v>75</v>
      </c>
      <c r="C24" s="59">
        <v>0</v>
      </c>
      <c r="D24" s="60">
        <v>0</v>
      </c>
      <c r="E24" s="59">
        <f t="shared" ref="E24:E25" si="5">B24*C24</f>
        <v>0</v>
      </c>
      <c r="F24" s="59">
        <v>0</v>
      </c>
      <c r="G24" s="60">
        <v>0</v>
      </c>
      <c r="H24" s="59">
        <f t="shared" ref="H24:H25" si="6">B24*F24</f>
        <v>0</v>
      </c>
      <c r="I24" s="59">
        <v>2</v>
      </c>
      <c r="J24" s="59">
        <v>3.5</v>
      </c>
      <c r="K24" s="59">
        <f t="shared" ref="K24:K25" si="7">B24*I24</f>
        <v>150</v>
      </c>
      <c r="L24" s="140">
        <f t="shared" ref="L24:L25" si="8">(D24+G24+J24)*K24</f>
        <v>525</v>
      </c>
    </row>
    <row r="25" spans="1:12" ht="33.75" customHeight="1" x14ac:dyDescent="0.25">
      <c r="A25" s="11" t="s">
        <v>394</v>
      </c>
      <c r="B25" s="59">
        <v>25</v>
      </c>
      <c r="C25" s="59">
        <v>0</v>
      </c>
      <c r="D25" s="60">
        <v>0</v>
      </c>
      <c r="E25" s="59">
        <f t="shared" si="5"/>
        <v>0</v>
      </c>
      <c r="F25" s="59">
        <v>0</v>
      </c>
      <c r="G25" s="60">
        <v>0</v>
      </c>
      <c r="H25" s="59">
        <f t="shared" si="6"/>
        <v>0</v>
      </c>
      <c r="I25" s="59">
        <v>2</v>
      </c>
      <c r="J25" s="59">
        <v>3.5</v>
      </c>
      <c r="K25" s="59">
        <f t="shared" si="7"/>
        <v>50</v>
      </c>
      <c r="L25" s="140">
        <f t="shared" si="8"/>
        <v>175</v>
      </c>
    </row>
    <row r="26" spans="1:12" ht="34.5" customHeight="1" x14ac:dyDescent="0.25">
      <c r="A26" s="11" t="s">
        <v>395</v>
      </c>
      <c r="B26" s="59">
        <v>20</v>
      </c>
      <c r="C26" s="59">
        <v>0</v>
      </c>
      <c r="D26" s="60">
        <v>0</v>
      </c>
      <c r="E26" s="59">
        <f t="shared" ref="E26:E31" si="9">B26*C26</f>
        <v>0</v>
      </c>
      <c r="F26" s="59">
        <v>0</v>
      </c>
      <c r="G26" s="60">
        <v>0</v>
      </c>
      <c r="H26" s="59">
        <f>B26*F26</f>
        <v>0</v>
      </c>
      <c r="I26" s="59">
        <v>2</v>
      </c>
      <c r="J26" s="59">
        <v>3.5</v>
      </c>
      <c r="K26" s="59">
        <f t="shared" ref="K26:K31" si="10">B26*I26</f>
        <v>40</v>
      </c>
      <c r="L26" s="140">
        <f t="shared" ref="L26:L31" si="11">(D26+G26+J26)*K26</f>
        <v>140</v>
      </c>
    </row>
    <row r="27" spans="1:12" ht="65.25" customHeight="1" x14ac:dyDescent="0.25">
      <c r="A27" s="11" t="s">
        <v>687</v>
      </c>
      <c r="B27" s="59">
        <v>10</v>
      </c>
      <c r="C27" s="59">
        <v>0</v>
      </c>
      <c r="D27" s="60">
        <v>0</v>
      </c>
      <c r="E27" s="59">
        <f t="shared" si="9"/>
        <v>0</v>
      </c>
      <c r="F27" s="59">
        <v>0</v>
      </c>
      <c r="G27" s="60">
        <v>0</v>
      </c>
      <c r="H27" s="59">
        <f>B27*F27</f>
        <v>0</v>
      </c>
      <c r="I27" s="59">
        <v>2</v>
      </c>
      <c r="J27" s="59">
        <v>3.5</v>
      </c>
      <c r="K27" s="59">
        <f t="shared" si="10"/>
        <v>20</v>
      </c>
      <c r="L27" s="140">
        <f t="shared" si="11"/>
        <v>70</v>
      </c>
    </row>
    <row r="28" spans="1:12" ht="75" customHeight="1" x14ac:dyDescent="0.25">
      <c r="A28" s="11" t="s">
        <v>688</v>
      </c>
      <c r="B28" s="59">
        <v>120</v>
      </c>
      <c r="C28" s="59">
        <v>0</v>
      </c>
      <c r="D28" s="60">
        <v>0</v>
      </c>
      <c r="E28" s="59">
        <f t="shared" si="9"/>
        <v>0</v>
      </c>
      <c r="F28" s="59">
        <v>0</v>
      </c>
      <c r="G28" s="60">
        <v>0</v>
      </c>
      <c r="H28" s="59">
        <f>B28*F28</f>
        <v>0</v>
      </c>
      <c r="I28" s="59">
        <v>2</v>
      </c>
      <c r="J28" s="59">
        <v>3.5</v>
      </c>
      <c r="K28" s="59">
        <f t="shared" si="10"/>
        <v>240</v>
      </c>
      <c r="L28" s="140">
        <f t="shared" si="11"/>
        <v>840</v>
      </c>
    </row>
    <row r="29" spans="1:12" ht="55.5" customHeight="1" x14ac:dyDescent="0.25">
      <c r="A29" s="11" t="s">
        <v>396</v>
      </c>
      <c r="B29" s="59">
        <v>4</v>
      </c>
      <c r="C29" s="59">
        <v>2</v>
      </c>
      <c r="D29" s="60">
        <v>3.7</v>
      </c>
      <c r="E29" s="59">
        <f t="shared" si="9"/>
        <v>8</v>
      </c>
      <c r="F29" s="59">
        <v>2</v>
      </c>
      <c r="G29" s="60">
        <v>2</v>
      </c>
      <c r="H29" s="59">
        <f>B29*F29</f>
        <v>8</v>
      </c>
      <c r="I29" s="59">
        <v>2</v>
      </c>
      <c r="J29" s="59">
        <v>3.5</v>
      </c>
      <c r="K29" s="59">
        <f t="shared" si="10"/>
        <v>8</v>
      </c>
      <c r="L29" s="140">
        <f t="shared" si="11"/>
        <v>73.599999999999994</v>
      </c>
    </row>
    <row r="30" spans="1:12" ht="59.25" customHeight="1" x14ac:dyDescent="0.25">
      <c r="A30" s="11" t="s">
        <v>397</v>
      </c>
      <c r="B30" s="59">
        <v>30</v>
      </c>
      <c r="C30" s="59">
        <v>0</v>
      </c>
      <c r="D30" s="60">
        <v>0</v>
      </c>
      <c r="E30" s="59">
        <f t="shared" si="9"/>
        <v>0</v>
      </c>
      <c r="F30" s="59">
        <v>0</v>
      </c>
      <c r="G30" s="60">
        <v>0</v>
      </c>
      <c r="H30" s="59">
        <f>B30*F30</f>
        <v>0</v>
      </c>
      <c r="I30" s="59">
        <v>2</v>
      </c>
      <c r="J30" s="59">
        <v>3.5</v>
      </c>
      <c r="K30" s="59">
        <f t="shared" si="10"/>
        <v>60</v>
      </c>
      <c r="L30" s="140">
        <f t="shared" si="11"/>
        <v>210</v>
      </c>
    </row>
    <row r="31" spans="1:12" ht="75.75" customHeight="1" x14ac:dyDescent="0.25">
      <c r="A31" s="11" t="s">
        <v>398</v>
      </c>
      <c r="B31" s="59">
        <v>100</v>
      </c>
      <c r="C31" s="59">
        <v>0</v>
      </c>
      <c r="D31" s="60">
        <v>0</v>
      </c>
      <c r="E31" s="59">
        <f t="shared" si="9"/>
        <v>0</v>
      </c>
      <c r="F31" s="59">
        <v>0</v>
      </c>
      <c r="G31" s="60">
        <v>0</v>
      </c>
      <c r="H31" s="59">
        <v>0</v>
      </c>
      <c r="I31" s="59">
        <v>2</v>
      </c>
      <c r="J31" s="59">
        <v>3.5</v>
      </c>
      <c r="K31" s="59">
        <f t="shared" si="10"/>
        <v>200</v>
      </c>
      <c r="L31" s="140">
        <f t="shared" si="11"/>
        <v>700</v>
      </c>
    </row>
    <row r="32" spans="1:12" ht="15.75" thickBot="1" x14ac:dyDescent="0.3">
      <c r="A32" s="37"/>
      <c r="B32" s="27"/>
      <c r="C32" s="27"/>
      <c r="D32" s="27"/>
      <c r="E32" s="27"/>
      <c r="F32" s="27"/>
      <c r="G32" s="27"/>
      <c r="H32" s="27"/>
      <c r="I32" s="27"/>
      <c r="J32" s="27"/>
      <c r="K32" s="27"/>
      <c r="L32" s="142"/>
    </row>
    <row r="33" spans="1:12" ht="15.75" thickBot="1" x14ac:dyDescent="0.3">
      <c r="A33" s="76" t="s">
        <v>580</v>
      </c>
      <c r="B33" s="31">
        <f>SUM(B17:B32)</f>
        <v>476</v>
      </c>
      <c r="C33" s="31"/>
      <c r="D33" s="31"/>
      <c r="E33" s="31">
        <f>SUM(E17:E32)</f>
        <v>138</v>
      </c>
      <c r="F33" s="31"/>
      <c r="G33" s="31"/>
      <c r="H33" s="31">
        <f>SUM(H17:H32)</f>
        <v>138</v>
      </c>
      <c r="I33" s="31"/>
      <c r="J33" s="31"/>
      <c r="K33" s="31"/>
      <c r="L33" s="146">
        <f>SUM(L17:L32)</f>
        <v>4426.3999999999996</v>
      </c>
    </row>
    <row r="34" spans="1:12" ht="15.75" thickBot="1" x14ac:dyDescent="0.3">
      <c r="A34" s="50"/>
      <c r="B34" s="52"/>
      <c r="C34" s="52"/>
      <c r="D34" s="52"/>
      <c r="E34" s="52"/>
      <c r="F34" s="52"/>
      <c r="G34" s="52"/>
      <c r="H34" s="52"/>
      <c r="I34" s="52"/>
      <c r="J34" s="52"/>
      <c r="K34" s="52"/>
      <c r="L34" s="143"/>
    </row>
    <row r="35" spans="1:12" ht="60.75" thickBot="1" x14ac:dyDescent="0.3">
      <c r="A35" s="112" t="s">
        <v>581</v>
      </c>
      <c r="B35" s="31"/>
      <c r="C35" s="31"/>
      <c r="D35" s="31"/>
      <c r="E35" s="31"/>
      <c r="F35" s="31"/>
      <c r="G35" s="31"/>
      <c r="H35" s="31"/>
      <c r="I35" s="31"/>
      <c r="J35" s="31"/>
      <c r="K35" s="31"/>
      <c r="L35" s="145">
        <f>L33+L11</f>
        <v>9090.7999999999993</v>
      </c>
    </row>
  </sheetData>
  <mergeCells count="29">
    <mergeCell ref="L4:L5"/>
    <mergeCell ref="C14:E14"/>
    <mergeCell ref="F14:H14"/>
    <mergeCell ref="I14:K14"/>
    <mergeCell ref="A2:L2"/>
    <mergeCell ref="C3:E3"/>
    <mergeCell ref="F3:H3"/>
    <mergeCell ref="I3:K3"/>
    <mergeCell ref="B4:B5"/>
    <mergeCell ref="C4:C5"/>
    <mergeCell ref="D4:D5"/>
    <mergeCell ref="E4:E5"/>
    <mergeCell ref="F4:F5"/>
    <mergeCell ref="G4:G5"/>
    <mergeCell ref="H4:H5"/>
    <mergeCell ref="I4:I5"/>
    <mergeCell ref="J4:J5"/>
    <mergeCell ref="K4:K5"/>
    <mergeCell ref="H15:H16"/>
    <mergeCell ref="I15:I16"/>
    <mergeCell ref="J15:J16"/>
    <mergeCell ref="K15:K16"/>
    <mergeCell ref="L15:L16"/>
    <mergeCell ref="B15:B16"/>
    <mergeCell ref="C15:C16"/>
    <mergeCell ref="D15:D16"/>
    <mergeCell ref="E15:E16"/>
    <mergeCell ref="F15:F16"/>
    <mergeCell ref="G15:G16"/>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3"/>
  <sheetViews>
    <sheetView workbookViewId="0">
      <selection activeCell="K17" sqref="K17"/>
    </sheetView>
  </sheetViews>
  <sheetFormatPr defaultRowHeight="15" x14ac:dyDescent="0.25"/>
  <cols>
    <col min="1" max="1" width="26.28515625" bestFit="1" customWidth="1"/>
    <col min="3" max="3" width="7.7109375" bestFit="1" customWidth="1"/>
    <col min="4" max="5" width="11.42578125" bestFit="1" customWidth="1"/>
  </cols>
  <sheetData>
    <row r="1" spans="1:7" ht="8.25" customHeight="1" thickBot="1" x14ac:dyDescent="0.3"/>
    <row r="2" spans="1:7" x14ac:dyDescent="0.25">
      <c r="A2" s="457" t="s">
        <v>452</v>
      </c>
      <c r="B2" s="458"/>
      <c r="C2" s="458"/>
      <c r="D2" s="458"/>
      <c r="E2" s="459"/>
      <c r="F2" s="463"/>
    </row>
    <row r="3" spans="1:7" x14ac:dyDescent="0.25">
      <c r="A3" s="460"/>
      <c r="B3" s="461"/>
      <c r="C3" s="461"/>
      <c r="D3" s="461"/>
      <c r="E3" s="462"/>
      <c r="F3" s="463"/>
    </row>
    <row r="4" spans="1:7" ht="21.75" thickBot="1" x14ac:dyDescent="0.4">
      <c r="A4" s="467" t="s">
        <v>566</v>
      </c>
      <c r="B4" s="415"/>
      <c r="C4" s="415"/>
      <c r="D4" s="415"/>
      <c r="E4" s="440"/>
    </row>
    <row r="5" spans="1:7" ht="32.25" thickBot="1" x14ac:dyDescent="0.3">
      <c r="A5" s="153" t="s">
        <v>453</v>
      </c>
      <c r="B5" s="154" t="s">
        <v>454</v>
      </c>
      <c r="C5" s="154" t="s">
        <v>455</v>
      </c>
      <c r="D5" s="155" t="s">
        <v>410</v>
      </c>
      <c r="E5" s="156" t="s">
        <v>456</v>
      </c>
      <c r="F5" s="72"/>
      <c r="G5" s="72"/>
    </row>
    <row r="6" spans="1:7" ht="15.75" x14ac:dyDescent="0.25">
      <c r="A6" s="148"/>
      <c r="B6" s="157"/>
      <c r="C6" s="53"/>
      <c r="D6" s="157"/>
      <c r="E6" s="149"/>
      <c r="F6" s="72"/>
      <c r="G6" s="72"/>
    </row>
    <row r="7" spans="1:7" ht="15.75" x14ac:dyDescent="0.25">
      <c r="A7" s="158" t="s">
        <v>457</v>
      </c>
      <c r="B7" s="77">
        <v>354</v>
      </c>
      <c r="C7" s="77" t="s">
        <v>458</v>
      </c>
      <c r="D7" s="150">
        <v>16.3</v>
      </c>
      <c r="E7" s="159">
        <f t="shared" ref="E7:E16" si="0">B7*D7</f>
        <v>5770.2</v>
      </c>
      <c r="F7" s="72"/>
      <c r="G7" s="72"/>
    </row>
    <row r="8" spans="1:7" ht="15.75" x14ac:dyDescent="0.25">
      <c r="A8" s="158" t="s">
        <v>459</v>
      </c>
      <c r="B8" s="77">
        <v>170</v>
      </c>
      <c r="C8" s="77" t="s">
        <v>458</v>
      </c>
      <c r="D8" s="150">
        <v>19.3</v>
      </c>
      <c r="E8" s="159">
        <f t="shared" si="0"/>
        <v>3281</v>
      </c>
      <c r="F8" s="72"/>
      <c r="G8" s="72"/>
    </row>
    <row r="9" spans="1:7" ht="15.75" x14ac:dyDescent="0.25">
      <c r="A9" s="158" t="s">
        <v>460</v>
      </c>
      <c r="B9" s="77">
        <v>52</v>
      </c>
      <c r="C9" s="77" t="s">
        <v>458</v>
      </c>
      <c r="D9" s="150">
        <v>30</v>
      </c>
      <c r="E9" s="159">
        <f t="shared" si="0"/>
        <v>1560</v>
      </c>
      <c r="F9" s="72"/>
      <c r="G9" s="72"/>
    </row>
    <row r="10" spans="1:7" ht="15.75" x14ac:dyDescent="0.25">
      <c r="A10" s="158" t="s">
        <v>461</v>
      </c>
      <c r="B10" s="77">
        <v>17</v>
      </c>
      <c r="C10" s="77" t="s">
        <v>458</v>
      </c>
      <c r="D10" s="150">
        <v>35</v>
      </c>
      <c r="E10" s="159">
        <f t="shared" si="0"/>
        <v>595</v>
      </c>
      <c r="F10" s="72"/>
      <c r="G10" s="72"/>
    </row>
    <row r="11" spans="1:7" ht="15.75" x14ac:dyDescent="0.25">
      <c r="A11" s="158" t="s">
        <v>462</v>
      </c>
      <c r="B11" s="77">
        <v>6</v>
      </c>
      <c r="C11" s="77" t="s">
        <v>458</v>
      </c>
      <c r="D11" s="150">
        <v>49</v>
      </c>
      <c r="E11" s="159">
        <f t="shared" si="0"/>
        <v>294</v>
      </c>
      <c r="F11" s="72"/>
      <c r="G11" s="72"/>
    </row>
    <row r="12" spans="1:7" ht="15.75" x14ac:dyDescent="0.25">
      <c r="A12" s="158" t="s">
        <v>463</v>
      </c>
      <c r="B12" s="77">
        <v>125</v>
      </c>
      <c r="C12" s="77" t="s">
        <v>458</v>
      </c>
      <c r="D12" s="150">
        <v>7</v>
      </c>
      <c r="E12" s="159">
        <f t="shared" si="0"/>
        <v>875</v>
      </c>
      <c r="F12" s="72"/>
      <c r="G12" s="72"/>
    </row>
    <row r="13" spans="1:7" ht="15.75" x14ac:dyDescent="0.25">
      <c r="A13" s="158" t="s">
        <v>464</v>
      </c>
      <c r="B13" s="77">
        <v>5</v>
      </c>
      <c r="C13" s="77" t="s">
        <v>458</v>
      </c>
      <c r="D13" s="150">
        <v>11</v>
      </c>
      <c r="E13" s="159">
        <f t="shared" si="0"/>
        <v>55</v>
      </c>
      <c r="F13" s="72"/>
      <c r="G13" s="72"/>
    </row>
    <row r="14" spans="1:7" ht="15.75" x14ac:dyDescent="0.25">
      <c r="A14" s="158" t="s">
        <v>465</v>
      </c>
      <c r="B14" s="77">
        <v>65</v>
      </c>
      <c r="C14" s="77" t="s">
        <v>458</v>
      </c>
      <c r="D14" s="150">
        <v>5.5</v>
      </c>
      <c r="E14" s="159">
        <f t="shared" si="0"/>
        <v>357.5</v>
      </c>
      <c r="F14" s="72"/>
      <c r="G14" s="72"/>
    </row>
    <row r="15" spans="1:7" ht="15.75" x14ac:dyDescent="0.25">
      <c r="A15" s="158" t="s">
        <v>466</v>
      </c>
      <c r="B15" s="77">
        <v>10</v>
      </c>
      <c r="C15" s="77" t="s">
        <v>458</v>
      </c>
      <c r="D15" s="150">
        <v>7</v>
      </c>
      <c r="E15" s="159">
        <f t="shared" si="0"/>
        <v>70</v>
      </c>
      <c r="F15" s="72"/>
      <c r="G15" s="72"/>
    </row>
    <row r="16" spans="1:7" ht="16.5" thickBot="1" x14ac:dyDescent="0.3">
      <c r="A16" s="160" t="s">
        <v>467</v>
      </c>
      <c r="B16" s="161">
        <v>0.78100000000000003</v>
      </c>
      <c r="C16" s="161"/>
      <c r="D16" s="162">
        <v>9000</v>
      </c>
      <c r="E16" s="163">
        <f t="shared" si="0"/>
        <v>7029</v>
      </c>
      <c r="F16" s="72"/>
      <c r="G16" s="72"/>
    </row>
    <row r="17" spans="1:7" ht="16.5" thickBot="1" x14ac:dyDescent="0.3">
      <c r="A17" s="151" t="s">
        <v>468</v>
      </c>
      <c r="B17" s="152"/>
      <c r="C17" s="464"/>
      <c r="D17" s="465"/>
      <c r="E17" s="349">
        <f>SUM(E7:E16)</f>
        <v>19886.7</v>
      </c>
      <c r="F17" s="72"/>
      <c r="G17" s="72"/>
    </row>
    <row r="18" spans="1:7" ht="15.75" x14ac:dyDescent="0.25">
      <c r="A18" s="72"/>
      <c r="B18" s="72"/>
      <c r="C18" s="72"/>
      <c r="D18" s="72"/>
      <c r="E18" s="72"/>
      <c r="F18" s="72"/>
      <c r="G18" s="72"/>
    </row>
    <row r="19" spans="1:7" x14ac:dyDescent="0.25">
      <c r="A19" s="461" t="s">
        <v>469</v>
      </c>
      <c r="B19" s="461"/>
      <c r="C19" s="466"/>
      <c r="D19" s="466"/>
      <c r="E19" s="466"/>
      <c r="F19" s="466"/>
      <c r="G19" s="466"/>
    </row>
    <row r="20" spans="1:7" x14ac:dyDescent="0.25">
      <c r="A20" s="466"/>
      <c r="B20" s="466"/>
      <c r="C20" s="466"/>
      <c r="D20" s="466"/>
      <c r="E20" s="466"/>
      <c r="F20" s="466"/>
      <c r="G20" s="466"/>
    </row>
    <row r="21" spans="1:7" x14ac:dyDescent="0.25">
      <c r="A21" s="466"/>
      <c r="B21" s="466"/>
      <c r="C21" s="466"/>
      <c r="D21" s="466"/>
      <c r="E21" s="466"/>
      <c r="F21" s="466"/>
      <c r="G21" s="466"/>
    </row>
    <row r="22" spans="1:7" x14ac:dyDescent="0.25">
      <c r="A22" s="466"/>
      <c r="B22" s="466"/>
      <c r="C22" s="466"/>
      <c r="D22" s="466"/>
      <c r="E22" s="466"/>
      <c r="F22" s="466"/>
      <c r="G22" s="466"/>
    </row>
    <row r="23" spans="1:7" x14ac:dyDescent="0.25">
      <c r="A23" s="466"/>
      <c r="B23" s="466"/>
      <c r="C23" s="466"/>
      <c r="D23" s="466"/>
      <c r="E23" s="466"/>
      <c r="F23" s="466"/>
      <c r="G23" s="466"/>
    </row>
  </sheetData>
  <mergeCells count="5">
    <mergeCell ref="A2:E3"/>
    <mergeCell ref="F2:F3"/>
    <mergeCell ref="C17:D17"/>
    <mergeCell ref="A19:G23"/>
    <mergeCell ref="A4:E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J25"/>
  <sheetViews>
    <sheetView workbookViewId="0">
      <selection activeCell="A2" sqref="A2"/>
    </sheetView>
  </sheetViews>
  <sheetFormatPr defaultRowHeight="15" x14ac:dyDescent="0.25"/>
  <cols>
    <col min="2" max="2" width="18" bestFit="1" customWidth="1"/>
  </cols>
  <sheetData>
    <row r="2" spans="1:10" ht="21" x14ac:dyDescent="0.35">
      <c r="A2" s="210" t="s">
        <v>562</v>
      </c>
    </row>
    <row r="3" spans="1:10" ht="33.75" x14ac:dyDescent="0.25">
      <c r="A3" s="182" t="s">
        <v>528</v>
      </c>
      <c r="B3" s="183" t="s">
        <v>529</v>
      </c>
      <c r="C3" s="183" t="s">
        <v>454</v>
      </c>
      <c r="D3" s="182" t="s">
        <v>530</v>
      </c>
      <c r="E3" s="182" t="s">
        <v>531</v>
      </c>
      <c r="F3" s="182" t="s">
        <v>532</v>
      </c>
      <c r="G3" s="182" t="s">
        <v>533</v>
      </c>
      <c r="H3" s="183" t="s">
        <v>534</v>
      </c>
      <c r="I3" s="182" t="s">
        <v>535</v>
      </c>
      <c r="J3" s="182" t="s">
        <v>536</v>
      </c>
    </row>
    <row r="4" spans="1:10" ht="24.75" x14ac:dyDescent="0.25">
      <c r="A4" s="184"/>
      <c r="B4" s="185" t="s">
        <v>537</v>
      </c>
      <c r="C4" s="186"/>
      <c r="D4" s="184"/>
      <c r="E4" s="184"/>
      <c r="F4" s="184"/>
      <c r="G4" s="184"/>
      <c r="H4" s="187"/>
      <c r="I4" s="184"/>
      <c r="J4" s="59"/>
    </row>
    <row r="5" spans="1:10" ht="30" x14ac:dyDescent="0.25">
      <c r="A5" s="51">
        <v>1</v>
      </c>
      <c r="B5" s="51" t="s">
        <v>538</v>
      </c>
      <c r="C5" s="188">
        <v>225552</v>
      </c>
      <c r="D5" s="189">
        <v>0.02</v>
      </c>
      <c r="E5" s="190">
        <f>C5*D5</f>
        <v>4511.04</v>
      </c>
      <c r="F5" s="191">
        <f>10%*E5</f>
        <v>451.10400000000004</v>
      </c>
      <c r="G5" s="191">
        <f>E5-F5</f>
        <v>4059.9359999999997</v>
      </c>
      <c r="H5" s="192">
        <v>9.5000000000000001E-2</v>
      </c>
      <c r="I5" s="191">
        <f>G5*H5</f>
        <v>385.69391999999999</v>
      </c>
      <c r="J5" s="48">
        <f>G5+I5</f>
        <v>4445.6299199999994</v>
      </c>
    </row>
    <row r="6" spans="1:10" ht="30" x14ac:dyDescent="0.25">
      <c r="A6" s="51">
        <v>2</v>
      </c>
      <c r="B6" s="51" t="s">
        <v>539</v>
      </c>
      <c r="C6" s="193">
        <v>63503.4</v>
      </c>
      <c r="D6" s="189">
        <v>3.1E-2</v>
      </c>
      <c r="E6" s="191">
        <f>C6*D6</f>
        <v>1968.6053999999999</v>
      </c>
      <c r="F6" s="191">
        <f>10%*E6</f>
        <v>196.86054000000001</v>
      </c>
      <c r="G6" s="191">
        <f>E6-F6</f>
        <v>1771.7448599999998</v>
      </c>
      <c r="H6" s="192">
        <v>9.5000000000000001E-2</v>
      </c>
      <c r="I6" s="191">
        <f>G6*H6</f>
        <v>168.3157617</v>
      </c>
      <c r="J6" s="48">
        <f>G6+I6</f>
        <v>1940.0606216999997</v>
      </c>
    </row>
    <row r="7" spans="1:10" ht="30" x14ac:dyDescent="0.25">
      <c r="A7" s="51">
        <v>3</v>
      </c>
      <c r="B7" s="51" t="s">
        <v>540</v>
      </c>
      <c r="C7" s="188">
        <v>20112</v>
      </c>
      <c r="D7" s="189">
        <v>4.7E-2</v>
      </c>
      <c r="E7" s="191">
        <f>C7*D7</f>
        <v>945.26400000000001</v>
      </c>
      <c r="F7" s="191">
        <f>10%*E7</f>
        <v>94.52640000000001</v>
      </c>
      <c r="G7" s="191">
        <f>E7-F7</f>
        <v>850.73760000000004</v>
      </c>
      <c r="H7" s="192">
        <v>9.5000000000000001E-2</v>
      </c>
      <c r="I7" s="191">
        <f>G7*H7</f>
        <v>80.82007200000001</v>
      </c>
      <c r="J7" s="48">
        <f>G7+I7</f>
        <v>931.55767200000003</v>
      </c>
    </row>
    <row r="8" spans="1:10" ht="24.75" x14ac:dyDescent="0.25">
      <c r="A8" s="51"/>
      <c r="B8" s="185" t="s">
        <v>541</v>
      </c>
      <c r="C8" s="188"/>
      <c r="D8" s="189"/>
      <c r="E8" s="191"/>
      <c r="F8" s="191"/>
      <c r="G8" s="191"/>
      <c r="H8" s="192"/>
      <c r="I8" s="191"/>
      <c r="J8" s="59"/>
    </row>
    <row r="9" spans="1:10" ht="30" x14ac:dyDescent="0.25">
      <c r="A9" s="51"/>
      <c r="B9" s="51" t="s">
        <v>542</v>
      </c>
      <c r="C9" s="194">
        <v>564442</v>
      </c>
      <c r="D9" s="195">
        <v>6.0000000000000001E-3</v>
      </c>
      <c r="E9" s="191">
        <f t="shared" ref="E9:E15" si="0">C9*D9</f>
        <v>3386.652</v>
      </c>
      <c r="F9" s="191">
        <f t="shared" ref="F9:F15" si="1">10%*E9</f>
        <v>338.66520000000003</v>
      </c>
      <c r="G9" s="191">
        <f t="shared" ref="G9:G15" si="2">E9-F9</f>
        <v>3047.9868000000001</v>
      </c>
      <c r="H9" s="192">
        <v>9.5000000000000001E-2</v>
      </c>
      <c r="I9" s="191">
        <f t="shared" ref="I9:I15" si="3">G9*H9</f>
        <v>289.55874600000004</v>
      </c>
      <c r="J9" s="48">
        <f t="shared" ref="J9:J15" si="4">G9+I9</f>
        <v>3337.5455460000003</v>
      </c>
    </row>
    <row r="10" spans="1:10" ht="30.75" x14ac:dyDescent="0.25">
      <c r="A10" s="51"/>
      <c r="B10" s="196" t="s">
        <v>559</v>
      </c>
      <c r="C10" s="197">
        <v>186.5</v>
      </c>
      <c r="D10" s="195">
        <v>10.8</v>
      </c>
      <c r="E10" s="191">
        <f t="shared" si="0"/>
        <v>2014.2</v>
      </c>
      <c r="F10" s="191">
        <f t="shared" si="1"/>
        <v>201.42000000000002</v>
      </c>
      <c r="G10" s="191">
        <f t="shared" si="2"/>
        <v>1812.78</v>
      </c>
      <c r="H10" s="192">
        <v>0.22</v>
      </c>
      <c r="I10" s="191">
        <f t="shared" si="3"/>
        <v>398.8116</v>
      </c>
      <c r="J10" s="48">
        <f t="shared" si="4"/>
        <v>2211.5915999999997</v>
      </c>
    </row>
    <row r="11" spans="1:10" ht="57" x14ac:dyDescent="0.25">
      <c r="A11" s="51"/>
      <c r="B11" s="196" t="s">
        <v>560</v>
      </c>
      <c r="C11" s="197">
        <v>13</v>
      </c>
      <c r="D11" s="195">
        <v>25.2</v>
      </c>
      <c r="E11" s="191">
        <f t="shared" si="0"/>
        <v>327.59999999999997</v>
      </c>
      <c r="F11" s="191">
        <f t="shared" si="1"/>
        <v>32.76</v>
      </c>
      <c r="G11" s="191">
        <f t="shared" si="2"/>
        <v>294.83999999999997</v>
      </c>
      <c r="H11" s="192">
        <v>0.22</v>
      </c>
      <c r="I11" s="191">
        <f t="shared" si="3"/>
        <v>64.864799999999988</v>
      </c>
      <c r="J11" s="48">
        <f t="shared" si="4"/>
        <v>359.70479999999998</v>
      </c>
    </row>
    <row r="12" spans="1:10" ht="68.25" x14ac:dyDescent="0.25">
      <c r="A12" s="51"/>
      <c r="B12" s="198" t="s">
        <v>561</v>
      </c>
      <c r="C12" s="197">
        <v>104</v>
      </c>
      <c r="D12" s="195">
        <v>5</v>
      </c>
      <c r="E12" s="191">
        <f t="shared" si="0"/>
        <v>520</v>
      </c>
      <c r="F12" s="191">
        <f t="shared" si="1"/>
        <v>52</v>
      </c>
      <c r="G12" s="191">
        <f t="shared" si="2"/>
        <v>468</v>
      </c>
      <c r="H12" s="192">
        <v>0.22</v>
      </c>
      <c r="I12" s="191">
        <f t="shared" si="3"/>
        <v>102.96</v>
      </c>
      <c r="J12" s="48">
        <f t="shared" si="4"/>
        <v>570.96</v>
      </c>
    </row>
    <row r="13" spans="1:10" x14ac:dyDescent="0.25">
      <c r="A13" s="51"/>
      <c r="B13" s="199" t="s">
        <v>546</v>
      </c>
      <c r="C13" s="194">
        <v>0</v>
      </c>
      <c r="D13" s="195">
        <v>25</v>
      </c>
      <c r="E13" s="191">
        <f t="shared" si="0"/>
        <v>0</v>
      </c>
      <c r="F13" s="191">
        <f t="shared" si="1"/>
        <v>0</v>
      </c>
      <c r="G13" s="191">
        <f t="shared" si="2"/>
        <v>0</v>
      </c>
      <c r="H13" s="192">
        <v>0.22</v>
      </c>
      <c r="I13" s="191">
        <f t="shared" si="3"/>
        <v>0</v>
      </c>
      <c r="J13" s="48">
        <f t="shared" si="4"/>
        <v>0</v>
      </c>
    </row>
    <row r="14" spans="1:10" x14ac:dyDescent="0.25">
      <c r="A14" s="51"/>
      <c r="B14" s="200" t="s">
        <v>547</v>
      </c>
      <c r="C14" s="194">
        <v>1160</v>
      </c>
      <c r="D14" s="201">
        <v>0.22</v>
      </c>
      <c r="E14" s="191">
        <f t="shared" si="0"/>
        <v>255.2</v>
      </c>
      <c r="F14" s="191">
        <f t="shared" si="1"/>
        <v>25.52</v>
      </c>
      <c r="G14" s="191">
        <f t="shared" si="2"/>
        <v>229.67999999999998</v>
      </c>
      <c r="H14" s="192">
        <v>9.5000000000000001E-2</v>
      </c>
      <c r="I14" s="191">
        <f t="shared" si="3"/>
        <v>21.819599999999998</v>
      </c>
      <c r="J14" s="48">
        <f t="shared" si="4"/>
        <v>251.49959999999999</v>
      </c>
    </row>
    <row r="15" spans="1:10" x14ac:dyDescent="0.25">
      <c r="A15" s="51"/>
      <c r="B15" s="202" t="s">
        <v>548</v>
      </c>
      <c r="C15" s="194">
        <v>1308</v>
      </c>
      <c r="D15" s="201">
        <v>1.2</v>
      </c>
      <c r="E15" s="191">
        <f t="shared" si="0"/>
        <v>1569.6</v>
      </c>
      <c r="F15" s="191">
        <f t="shared" si="1"/>
        <v>156.96</v>
      </c>
      <c r="G15" s="191">
        <f t="shared" si="2"/>
        <v>1412.6399999999999</v>
      </c>
      <c r="H15" s="192">
        <v>9.5000000000000001E-2</v>
      </c>
      <c r="I15" s="191">
        <f t="shared" si="3"/>
        <v>134.20079999999999</v>
      </c>
      <c r="J15" s="48">
        <f t="shared" si="4"/>
        <v>1546.8407999999999</v>
      </c>
    </row>
    <row r="16" spans="1:10" x14ac:dyDescent="0.25">
      <c r="A16" s="51"/>
      <c r="B16" s="185" t="s">
        <v>549</v>
      </c>
      <c r="C16" s="188"/>
      <c r="D16" s="189"/>
      <c r="E16" s="191"/>
      <c r="F16" s="191"/>
      <c r="G16" s="191"/>
      <c r="H16" s="192"/>
      <c r="I16" s="191"/>
      <c r="J16" s="59"/>
    </row>
    <row r="17" spans="1:10" x14ac:dyDescent="0.25">
      <c r="A17" s="51"/>
      <c r="B17" s="51" t="s">
        <v>550</v>
      </c>
      <c r="C17" s="203">
        <v>0</v>
      </c>
      <c r="D17" s="203">
        <v>1.9</v>
      </c>
      <c r="E17" s="191">
        <f>C17*D17</f>
        <v>0</v>
      </c>
      <c r="F17" s="191">
        <f>10%*E17</f>
        <v>0</v>
      </c>
      <c r="G17" s="191">
        <f>E17-F17</f>
        <v>0</v>
      </c>
      <c r="H17" s="192">
        <v>0.22</v>
      </c>
      <c r="I17" s="191">
        <f>G17*H17</f>
        <v>0</v>
      </c>
      <c r="J17" s="48">
        <f>G17+I17</f>
        <v>0</v>
      </c>
    </row>
    <row r="18" spans="1:10" ht="48.75" x14ac:dyDescent="0.25">
      <c r="A18" s="51"/>
      <c r="B18" s="204" t="s">
        <v>551</v>
      </c>
      <c r="C18" s="188">
        <v>0</v>
      </c>
      <c r="D18" s="189">
        <v>3.02</v>
      </c>
      <c r="E18" s="191">
        <f>C18*D18</f>
        <v>0</v>
      </c>
      <c r="F18" s="191">
        <f>10%*E18</f>
        <v>0</v>
      </c>
      <c r="G18" s="191">
        <f>E18-F18</f>
        <v>0</v>
      </c>
      <c r="H18" s="192">
        <v>0.22</v>
      </c>
      <c r="I18" s="191">
        <f>G18*H18</f>
        <v>0</v>
      </c>
      <c r="J18" s="48">
        <f>G18+I18</f>
        <v>0</v>
      </c>
    </row>
    <row r="19" spans="1:10" ht="24.75" x14ac:dyDescent="0.25">
      <c r="A19" s="51"/>
      <c r="B19" s="204" t="s">
        <v>552</v>
      </c>
      <c r="C19" s="203">
        <v>0</v>
      </c>
      <c r="D19" s="203">
        <v>11</v>
      </c>
      <c r="E19" s="191">
        <f>C19*D19</f>
        <v>0</v>
      </c>
      <c r="F19" s="191">
        <f>10%*E19</f>
        <v>0</v>
      </c>
      <c r="G19" s="191">
        <f>E19-F19</f>
        <v>0</v>
      </c>
      <c r="H19" s="192">
        <v>0.22</v>
      </c>
      <c r="I19" s="191">
        <f>G19*H19</f>
        <v>0</v>
      </c>
      <c r="J19" s="48">
        <f>G19+I19</f>
        <v>0</v>
      </c>
    </row>
    <row r="20" spans="1:10" ht="23.25" x14ac:dyDescent="0.25">
      <c r="A20" s="51"/>
      <c r="B20" s="205" t="s">
        <v>553</v>
      </c>
      <c r="C20" s="203"/>
      <c r="D20" s="203"/>
      <c r="E20" s="191"/>
      <c r="F20" s="191"/>
      <c r="G20" s="191"/>
      <c r="H20" s="192"/>
      <c r="I20" s="191"/>
      <c r="J20" s="48"/>
    </row>
    <row r="21" spans="1:10" ht="36.75" x14ac:dyDescent="0.25">
      <c r="A21" s="51"/>
      <c r="B21" s="206" t="s">
        <v>554</v>
      </c>
      <c r="C21" s="188">
        <v>0</v>
      </c>
      <c r="D21" s="189">
        <v>0.2</v>
      </c>
      <c r="E21" s="191">
        <f>C21*D21</f>
        <v>0</v>
      </c>
      <c r="F21" s="191">
        <f>10%*E21</f>
        <v>0</v>
      </c>
      <c r="G21" s="191">
        <f>E21-F21</f>
        <v>0</v>
      </c>
      <c r="H21" s="192">
        <v>0.22</v>
      </c>
      <c r="I21" s="191">
        <f>G21*H21</f>
        <v>0</v>
      </c>
      <c r="J21" s="48">
        <f>G21+I21</f>
        <v>0</v>
      </c>
    </row>
    <row r="22" spans="1:10" ht="36.75" x14ac:dyDescent="0.25">
      <c r="A22" s="51"/>
      <c r="B22" s="206" t="s">
        <v>555</v>
      </c>
      <c r="C22" s="188">
        <v>0</v>
      </c>
      <c r="D22" s="189">
        <v>0.2</v>
      </c>
      <c r="E22" s="191">
        <f>C22*D22</f>
        <v>0</v>
      </c>
      <c r="F22" s="191">
        <f>10%*E22</f>
        <v>0</v>
      </c>
      <c r="G22" s="191">
        <f>E22-F22</f>
        <v>0</v>
      </c>
      <c r="H22" s="192">
        <v>0.22</v>
      </c>
      <c r="I22" s="191">
        <f>G22*H22</f>
        <v>0</v>
      </c>
      <c r="J22" s="48">
        <f>G22+I22</f>
        <v>0</v>
      </c>
    </row>
    <row r="23" spans="1:10" ht="36.75" x14ac:dyDescent="0.25">
      <c r="A23" s="51"/>
      <c r="B23" s="206" t="s">
        <v>556</v>
      </c>
      <c r="C23" s="188">
        <v>40673</v>
      </c>
      <c r="D23" s="189">
        <v>0.04</v>
      </c>
      <c r="E23" s="191">
        <f>C23*D23</f>
        <v>1626.92</v>
      </c>
      <c r="F23" s="191">
        <f>10%*E23</f>
        <v>162.69200000000001</v>
      </c>
      <c r="G23" s="191">
        <f>E23-F23</f>
        <v>1464.2280000000001</v>
      </c>
      <c r="H23" s="192">
        <v>0.22</v>
      </c>
      <c r="I23" s="191">
        <f>G23*H23</f>
        <v>322.13015999999999</v>
      </c>
      <c r="J23" s="48">
        <f>G23+I23</f>
        <v>1786.35816</v>
      </c>
    </row>
    <row r="24" spans="1:10" ht="36.75" x14ac:dyDescent="0.25">
      <c r="A24" s="51"/>
      <c r="B24" s="206" t="s">
        <v>557</v>
      </c>
      <c r="C24" s="188">
        <v>14559</v>
      </c>
      <c r="D24" s="189">
        <v>0.16</v>
      </c>
      <c r="E24" s="191">
        <f>C24*D24</f>
        <v>2329.44</v>
      </c>
      <c r="F24" s="191">
        <f>10%*E24</f>
        <v>232.94400000000002</v>
      </c>
      <c r="G24" s="191">
        <f>E24-F24</f>
        <v>2096.4960000000001</v>
      </c>
      <c r="H24" s="192">
        <v>0.22</v>
      </c>
      <c r="I24" s="191">
        <f>G24*H24</f>
        <v>461.22912000000002</v>
      </c>
      <c r="J24" s="60">
        <f>G24+I24</f>
        <v>2557.7251200000001</v>
      </c>
    </row>
    <row r="25" spans="1:10" x14ac:dyDescent="0.25">
      <c r="A25" s="51"/>
      <c r="B25" s="51"/>
      <c r="C25" s="51"/>
      <c r="D25" s="207" t="s">
        <v>439</v>
      </c>
      <c r="E25" s="208">
        <f>SUM(E4:E24)</f>
        <v>19454.521400000001</v>
      </c>
      <c r="F25" s="209">
        <f>SUM(F4:F24)</f>
        <v>1945.4521400000001</v>
      </c>
      <c r="G25" s="209">
        <f>SUM(G4:G24)</f>
        <v>17509.06926</v>
      </c>
      <c r="H25" s="207"/>
      <c r="I25" s="209">
        <f>SUM(I4:I24)</f>
        <v>2430.4045797000003</v>
      </c>
      <c r="J25" s="209">
        <f>SUM(J4:J24)</f>
        <v>19939.473839699996</v>
      </c>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10</vt:i4>
      </vt:variant>
    </vt:vector>
  </HeadingPairs>
  <TitlesOfParts>
    <vt:vector size="10" baseType="lpstr">
      <vt:lpstr>Nasl. st.</vt:lpstr>
      <vt:lpstr>Uvod</vt:lpstr>
      <vt:lpstr>Zbirnik</vt:lpstr>
      <vt:lpstr>POMETANJE JP</vt:lpstr>
      <vt:lpstr>NAVLAKA IN KOŠI</vt:lpstr>
      <vt:lpstr>ZELENE POVRŠINE</vt:lpstr>
      <vt:lpstr>OSKRBA VRTNIC</vt:lpstr>
      <vt:lpstr>OSTALA DELA</vt:lpstr>
      <vt:lpstr>OBRAČUN NOVEMBER 2023</vt:lpstr>
      <vt:lpstr>OBRAČUN DECEMBER 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Jug Malik</dc:creator>
  <cp:lastModifiedBy>Marjan Jug</cp:lastModifiedBy>
  <dcterms:created xsi:type="dcterms:W3CDTF">2024-02-21T07:40:17Z</dcterms:created>
  <dcterms:modified xsi:type="dcterms:W3CDTF">2024-03-13T10:45:19Z</dcterms:modified>
</cp:coreProperties>
</file>