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08" windowWidth="15132" windowHeight="8892"/>
  </bookViews>
  <sheets>
    <sheet name="2017 - Veljavni vs predlog" sheetId="1" r:id="rId1"/>
  </sheets>
  <externalReferences>
    <externalReference r:id="rId2"/>
  </externalReferences>
  <definedNames>
    <definedName name="_xlnm._FilterDatabase" localSheetId="0" hidden="1">'2017 - Veljavni vs predlog'!$A$5:$L$46</definedName>
  </definedNames>
  <calcPr calcId="124519"/>
</workbook>
</file>

<file path=xl/calcChain.xml><?xml version="1.0" encoding="utf-8"?>
<calcChain xmlns="http://schemas.openxmlformats.org/spreadsheetml/2006/main">
  <c r="J47" i="1"/>
  <c r="I47"/>
  <c r="D47"/>
  <c r="E39"/>
  <c r="F39" s="1"/>
  <c r="G39" s="1"/>
  <c r="E38"/>
  <c r="F38" s="1"/>
  <c r="G38" s="1"/>
  <c r="E37"/>
  <c r="F37" s="1"/>
  <c r="G37" s="1"/>
  <c r="E36"/>
  <c r="F36" s="1"/>
  <c r="G36" s="1"/>
  <c r="E35"/>
  <c r="F35" s="1"/>
  <c r="G35" s="1"/>
  <c r="E34"/>
  <c r="F34" s="1"/>
  <c r="G34" s="1"/>
  <c r="E33"/>
  <c r="F33" s="1"/>
  <c r="G33" s="1"/>
  <c r="E32"/>
  <c r="F32" s="1"/>
  <c r="G32" s="1"/>
  <c r="E31"/>
  <c r="F31" s="1"/>
  <c r="G31" s="1"/>
  <c r="E30"/>
  <c r="F30" s="1"/>
  <c r="G30" s="1"/>
  <c r="E29"/>
  <c r="F29" s="1"/>
  <c r="G29" s="1"/>
  <c r="E28"/>
  <c r="F28" s="1"/>
  <c r="G28" s="1"/>
  <c r="E27"/>
  <c r="F27" s="1"/>
  <c r="G27" s="1"/>
  <c r="E26"/>
  <c r="F26" s="1"/>
  <c r="G26" s="1"/>
  <c r="E25"/>
  <c r="F25" s="1"/>
  <c r="G25" s="1"/>
  <c r="E24"/>
  <c r="F24" s="1"/>
  <c r="G24" s="1"/>
  <c r="E23"/>
  <c r="F23" s="1"/>
  <c r="G23" s="1"/>
  <c r="E22"/>
  <c r="F22" s="1"/>
  <c r="G22" s="1"/>
  <c r="E21"/>
  <c r="F21" s="1"/>
  <c r="G21" s="1"/>
  <c r="E20"/>
  <c r="F20" s="1"/>
  <c r="G20" s="1"/>
  <c r="E19"/>
  <c r="F19" s="1"/>
  <c r="G19" s="1"/>
  <c r="E18"/>
  <c r="F18" s="1"/>
  <c r="G18" s="1"/>
  <c r="E17"/>
  <c r="F17" s="1"/>
  <c r="G17" s="1"/>
  <c r="E16"/>
  <c r="F16" s="1"/>
  <c r="G16" s="1"/>
  <c r="E15"/>
  <c r="F15" s="1"/>
  <c r="G15" s="1"/>
  <c r="E14"/>
  <c r="F14" s="1"/>
  <c r="G14" s="1"/>
  <c r="E13"/>
  <c r="F13" s="1"/>
  <c r="G13" s="1"/>
  <c r="E12"/>
  <c r="F12" s="1"/>
  <c r="G12" s="1"/>
  <c r="E11"/>
  <c r="F11" s="1"/>
  <c r="G11" s="1"/>
  <c r="E10"/>
  <c r="F10" s="1"/>
  <c r="G10" s="1"/>
  <c r="E9"/>
  <c r="F9" s="1"/>
  <c r="G9" s="1"/>
  <c r="E8"/>
  <c r="F8" s="1"/>
  <c r="G8" s="1"/>
  <c r="E7"/>
  <c r="F7" s="1"/>
  <c r="G7" s="1"/>
  <c r="E6"/>
  <c r="E47" s="1"/>
  <c r="F6" l="1"/>
  <c r="F47" l="1"/>
  <c r="G6"/>
  <c r="G47" l="1"/>
  <c r="H10" l="1"/>
  <c r="H14"/>
  <c r="H18"/>
  <c r="H22"/>
  <c r="H26"/>
  <c r="H30"/>
  <c r="H34"/>
  <c r="H38"/>
  <c r="H9"/>
  <c r="H13"/>
  <c r="H17"/>
  <c r="H21"/>
  <c r="H25"/>
  <c r="H33"/>
  <c r="H8"/>
  <c r="H12"/>
  <c r="H16"/>
  <c r="H20"/>
  <c r="H24"/>
  <c r="H28"/>
  <c r="H32"/>
  <c r="H36"/>
  <c r="H7"/>
  <c r="H11"/>
  <c r="H15"/>
  <c r="H19"/>
  <c r="H23"/>
  <c r="H27"/>
  <c r="H31"/>
  <c r="H35"/>
  <c r="H39"/>
  <c r="H29"/>
  <c r="H37"/>
  <c r="H6"/>
  <c r="L23" l="1"/>
  <c r="K23"/>
  <c r="L15"/>
  <c r="K15"/>
  <c r="L7"/>
  <c r="K7"/>
  <c r="L24"/>
  <c r="K24"/>
  <c r="L16"/>
  <c r="K16"/>
  <c r="L8"/>
  <c r="K8"/>
  <c r="L25"/>
  <c r="K25"/>
  <c r="L17"/>
  <c r="K17"/>
  <c r="L9"/>
  <c r="K9"/>
  <c r="L18"/>
  <c r="K18"/>
  <c r="L10"/>
  <c r="K10"/>
  <c r="L6"/>
  <c r="H47"/>
  <c r="K6"/>
  <c r="L19"/>
  <c r="K19"/>
  <c r="L11"/>
  <c r="K11"/>
  <c r="L20"/>
  <c r="K20"/>
  <c r="L12"/>
  <c r="K12"/>
  <c r="L21"/>
  <c r="K21"/>
  <c r="L13"/>
  <c r="K13"/>
  <c r="L22"/>
  <c r="K22"/>
  <c r="L14"/>
  <c r="K14"/>
</calcChain>
</file>

<file path=xl/sharedStrings.xml><?xml version="1.0" encoding="utf-8"?>
<sst xmlns="http://schemas.openxmlformats.org/spreadsheetml/2006/main" count="137" uniqueCount="94">
  <si>
    <t>SREDSTVA</t>
  </si>
  <si>
    <t xml:space="preserve"> </t>
  </si>
  <si>
    <t>ŠT.</t>
  </si>
  <si>
    <t>PRIJAVITELJ</t>
  </si>
  <si>
    <t>Program/projekt</t>
  </si>
  <si>
    <t>UP.ZAPR.SRED.</t>
  </si>
  <si>
    <t>ŠT.TOČK</t>
  </si>
  <si>
    <t>%</t>
  </si>
  <si>
    <t>IZRAČ.DELEŽ</t>
  </si>
  <si>
    <t>ZA IZPLAČILO 
(VELJAVNI ODLOK)</t>
  </si>
  <si>
    <t>ZA IZPLAČILO
 (PREDLOG NOVEGA ODLOKA)</t>
  </si>
  <si>
    <t>VR.V CELOTI</t>
  </si>
  <si>
    <t>RAZLIKA PRI IZPLAČILU (PREDLOG ODLOKA - VELJAVNI ODLOK)</t>
  </si>
  <si>
    <t>RAZLIKA PRI IZPLAČILU V %</t>
  </si>
  <si>
    <t>Dr. hum. Goriške</t>
  </si>
  <si>
    <t>Revija razpotja</t>
  </si>
  <si>
    <t>Kovšca Nataša</t>
  </si>
  <si>
    <t>Razstave in um.dog.</t>
  </si>
  <si>
    <t>Kosovel Blaž</t>
  </si>
  <si>
    <t>Gor.sprehodi, odd.</t>
  </si>
  <si>
    <t>Mesto knjige</t>
  </si>
  <si>
    <t>Zavod MN prood.</t>
  </si>
  <si>
    <t>Plesni film zar.tiš.</t>
  </si>
  <si>
    <t>Zavod Upol</t>
  </si>
  <si>
    <t>Gl.tek. Svirel</t>
  </si>
  <si>
    <t xml:space="preserve">KUD Krea </t>
  </si>
  <si>
    <t>Animirani film</t>
  </si>
  <si>
    <t>Mul.dr.Makadam</t>
  </si>
  <si>
    <t>Batel, film o kajak.</t>
  </si>
  <si>
    <t>KUD Morgan</t>
  </si>
  <si>
    <t>Kvantavtorske sab.</t>
  </si>
  <si>
    <t>Medved Anja</t>
  </si>
  <si>
    <t>Dok.video, instal.</t>
  </si>
  <si>
    <t>Zavod Brida</t>
  </si>
  <si>
    <t>Živa slika</t>
  </si>
  <si>
    <t>Odmev, zvoč. Instal.</t>
  </si>
  <si>
    <t>Ust.Silvana Furlana</t>
  </si>
  <si>
    <t>Ko podobe oživijo</t>
  </si>
  <si>
    <t>Zavod MN prod.</t>
  </si>
  <si>
    <t>Plesna pred.Odmev</t>
  </si>
  <si>
    <t>KUD Krea</t>
  </si>
  <si>
    <t>Anatomija lutke</t>
  </si>
  <si>
    <t>KUD 13. brat</t>
  </si>
  <si>
    <t>Gl.fest. Go monlee</t>
  </si>
  <si>
    <t>Mervič Vanja</t>
  </si>
  <si>
    <t>Continuum</t>
  </si>
  <si>
    <t>International m.a.</t>
  </si>
  <si>
    <t>Foto klub NG</t>
  </si>
  <si>
    <t>Razstava fotograf.NG</t>
  </si>
  <si>
    <t>Foto Klub NG</t>
  </si>
  <si>
    <t>4.ekološka resnica</t>
  </si>
  <si>
    <t>Domus Gratiae</t>
  </si>
  <si>
    <t>Razstava jaslic</t>
  </si>
  <si>
    <t>Domus gratiae</t>
  </si>
  <si>
    <t>Razstava pirhov</t>
  </si>
  <si>
    <t>Društvo LOKO Lokve</t>
  </si>
  <si>
    <t>Smučarska tradicija</t>
  </si>
  <si>
    <t>KTD Osek</t>
  </si>
  <si>
    <t>Galerija Učilna</t>
  </si>
  <si>
    <t>RX TX</t>
  </si>
  <si>
    <t>Sodobna umetnost</t>
  </si>
  <si>
    <t>KUD Globart</t>
  </si>
  <si>
    <t>Kult.večeri v Ozeljanu</t>
  </si>
  <si>
    <t>Društvo l.n.Planota</t>
  </si>
  <si>
    <t>Besede s planote VI</t>
  </si>
  <si>
    <t>Dr. Aleksandrinke</t>
  </si>
  <si>
    <t>Razs.Dom in svet</t>
  </si>
  <si>
    <t>Sist.baza podatkov</t>
  </si>
  <si>
    <t>KUD Lokovec</t>
  </si>
  <si>
    <t>PRO LOKO Lokovec</t>
  </si>
  <si>
    <t>Educa</t>
  </si>
  <si>
    <t>X.Gor.dnevi knjige</t>
  </si>
  <si>
    <t>Rezbarsko.i. r.dru.S.</t>
  </si>
  <si>
    <t>Ozn.miz.delavnic</t>
  </si>
  <si>
    <t>Studio BoJler</t>
  </si>
  <si>
    <t>Trapuccino</t>
  </si>
  <si>
    <t>KUD manifest</t>
  </si>
  <si>
    <t>Symposium Trahens</t>
  </si>
  <si>
    <t>Matrix441</t>
  </si>
  <si>
    <t>C.M.B.R.</t>
  </si>
  <si>
    <t>pod 60</t>
  </si>
  <si>
    <t>Specula</t>
  </si>
  <si>
    <t>Gor. Lit. Klub</t>
  </si>
  <si>
    <t>Pesniška zbirka</t>
  </si>
  <si>
    <t>gor. Lit. klub</t>
  </si>
  <si>
    <t>Izdaja dvoj.knjige</t>
  </si>
  <si>
    <t>Mokrin Pauer Vida</t>
  </si>
  <si>
    <t>Knjiga poezije</t>
  </si>
  <si>
    <t>Zavod Ažmurk</t>
  </si>
  <si>
    <t>Gled.pres.za otroke</t>
  </si>
  <si>
    <t>Zavod turistično središče Planota</t>
  </si>
  <si>
    <t>Poletni lokvarski festival</t>
  </si>
  <si>
    <t>SKUPAJ</t>
  </si>
  <si>
    <t>VREDNOTENJE KULTURNIH PROJEKTOV - SIMULACIJA ZA LETO 2017 - PRIMERJAVA MED VELJAVNIM ODLOKOM (ZELEN STOLPEC) IN PREDLOGOM NOVEGA ODLOKA (MODER STOLPEC)</t>
  </si>
</sst>
</file>

<file path=xl/styles.xml><?xml version="1.0" encoding="utf-8"?>
<styleSheet xmlns="http://schemas.openxmlformats.org/spreadsheetml/2006/main">
  <numFmts count="4">
    <numFmt numFmtId="164" formatCode="#,##0.00\ _S_I_T"/>
    <numFmt numFmtId="165" formatCode="0.0%"/>
    <numFmt numFmtId="166" formatCode="#,##0\ _S_I_T"/>
    <numFmt numFmtId="167" formatCode="#,##0.0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9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Font="1"/>
    <xf numFmtId="0" fontId="2" fillId="0" borderId="0" xfId="0" applyFont="1"/>
    <xf numFmtId="164" fontId="2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4" xfId="0" applyFont="1" applyBorder="1"/>
    <xf numFmtId="0" fontId="5" fillId="0" borderId="4" xfId="0" applyFont="1" applyFill="1" applyBorder="1"/>
    <xf numFmtId="164" fontId="0" fillId="0" borderId="4" xfId="0" applyNumberFormat="1" applyFont="1" applyFill="1" applyBorder="1"/>
    <xf numFmtId="0" fontId="6" fillId="0" borderId="4" xfId="0" applyFont="1" applyFill="1" applyBorder="1" applyAlignment="1">
      <alignment horizontal="center"/>
    </xf>
    <xf numFmtId="164" fontId="0" fillId="0" borderId="4" xfId="0" applyNumberFormat="1" applyFont="1" applyBorder="1"/>
    <xf numFmtId="164" fontId="0" fillId="2" borderId="4" xfId="0" applyNumberFormat="1" applyFont="1" applyFill="1" applyBorder="1" applyAlignment="1">
      <alignment horizontal="center" vertical="center"/>
    </xf>
    <xf numFmtId="164" fontId="0" fillId="3" borderId="4" xfId="0" applyNumberFormat="1" applyFont="1" applyFill="1" applyBorder="1" applyAlignment="1">
      <alignment horizontal="center"/>
    </xf>
    <xf numFmtId="164" fontId="0" fillId="0" borderId="5" xfId="0" applyNumberFormat="1" applyFont="1" applyBorder="1"/>
    <xf numFmtId="4" fontId="0" fillId="0" borderId="6" xfId="0" applyNumberFormat="1" applyFont="1" applyBorder="1" applyAlignment="1">
      <alignment horizontal="center"/>
    </xf>
    <xf numFmtId="165" fontId="0" fillId="0" borderId="6" xfId="1" applyNumberFormat="1" applyFont="1" applyBorder="1" applyAlignment="1">
      <alignment horizontal="center"/>
    </xf>
    <xf numFmtId="164" fontId="0" fillId="0" borderId="0" xfId="0" applyNumberFormat="1"/>
    <xf numFmtId="0" fontId="4" fillId="0" borderId="6" xfId="0" applyFont="1" applyBorder="1"/>
    <xf numFmtId="0" fontId="5" fillId="0" borderId="6" xfId="0" applyFont="1" applyFill="1" applyBorder="1"/>
    <xf numFmtId="164" fontId="0" fillId="0" borderId="6" xfId="0" applyNumberFormat="1" applyFont="1" applyFill="1" applyBorder="1"/>
    <xf numFmtId="164" fontId="0" fillId="0" borderId="7" xfId="0" applyNumberFormat="1" applyFont="1" applyBorder="1"/>
    <xf numFmtId="164" fontId="0" fillId="3" borderId="4" xfId="0" applyNumberFormat="1" applyFont="1" applyFill="1" applyBorder="1" applyAlignment="1">
      <alignment horizontal="center" vertical="center"/>
    </xf>
    <xf numFmtId="4" fontId="0" fillId="0" borderId="4" xfId="0" applyNumberFormat="1" applyFont="1" applyBorder="1" applyAlignment="1">
      <alignment horizontal="center"/>
    </xf>
    <xf numFmtId="0" fontId="7" fillId="0" borderId="6" xfId="0" applyFont="1" applyFill="1" applyBorder="1"/>
    <xf numFmtId="0" fontId="4" fillId="0" borderId="6" xfId="0" applyFont="1" applyFill="1" applyBorder="1"/>
    <xf numFmtId="164" fontId="0" fillId="0" borderId="7" xfId="0" applyNumberFormat="1" applyFont="1" applyFill="1" applyBorder="1"/>
    <xf numFmtId="0" fontId="4" fillId="0" borderId="8" xfId="0" applyFont="1" applyBorder="1"/>
    <xf numFmtId="0" fontId="5" fillId="0" borderId="8" xfId="0" applyFont="1" applyFill="1" applyBorder="1"/>
    <xf numFmtId="164" fontId="0" fillId="0" borderId="8" xfId="0" applyNumberFormat="1" applyFont="1" applyFill="1" applyBorder="1"/>
    <xf numFmtId="0" fontId="6" fillId="0" borderId="8" xfId="0" applyFont="1" applyFill="1" applyBorder="1" applyAlignment="1">
      <alignment horizontal="center"/>
    </xf>
    <xf numFmtId="164" fontId="0" fillId="0" borderId="8" xfId="0" applyNumberFormat="1" applyFont="1" applyBorder="1"/>
    <xf numFmtId="164" fontId="0" fillId="2" borderId="8" xfId="0" applyNumberFormat="1" applyFont="1" applyFill="1" applyBorder="1" applyAlignment="1">
      <alignment horizontal="center" vertical="center"/>
    </xf>
    <xf numFmtId="164" fontId="0" fillId="3" borderId="8" xfId="0" applyNumberFormat="1" applyFont="1" applyFill="1" applyBorder="1" applyAlignment="1">
      <alignment horizontal="center" vertical="center"/>
    </xf>
    <xf numFmtId="164" fontId="0" fillId="0" borderId="9" xfId="0" applyNumberFormat="1" applyFont="1" applyBorder="1"/>
    <xf numFmtId="4" fontId="0" fillId="0" borderId="8" xfId="0" applyNumberFormat="1" applyFont="1" applyBorder="1" applyAlignment="1">
      <alignment horizontal="center"/>
    </xf>
    <xf numFmtId="165" fontId="0" fillId="0" borderId="8" xfId="1" applyNumberFormat="1" applyFont="1" applyBorder="1" applyAlignment="1">
      <alignment horizontal="center"/>
    </xf>
    <xf numFmtId="166" fontId="0" fillId="3" borderId="4" xfId="0" applyNumberFormat="1" applyFont="1" applyFill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0" fontId="0" fillId="0" borderId="6" xfId="1" applyNumberFormat="1" applyFont="1" applyBorder="1" applyAlignment="1">
      <alignment horizontal="center"/>
    </xf>
    <xf numFmtId="0" fontId="5" fillId="0" borderId="10" xfId="0" applyFont="1" applyFill="1" applyBorder="1"/>
    <xf numFmtId="166" fontId="0" fillId="2" borderId="4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3" fillId="0" borderId="6" xfId="0" applyFont="1" applyBorder="1" applyAlignment="1">
      <alignment horizontal="center"/>
    </xf>
    <xf numFmtId="164" fontId="3" fillId="0" borderId="6" xfId="0" applyNumberFormat="1" applyFont="1" applyBorder="1" applyAlignment="1">
      <alignment horizontal="right"/>
    </xf>
    <xf numFmtId="167" fontId="3" fillId="0" borderId="6" xfId="0" applyNumberFormat="1" applyFont="1" applyBorder="1" applyAlignment="1">
      <alignment horizontal="center"/>
    </xf>
    <xf numFmtId="164" fontId="0" fillId="0" borderId="7" xfId="0" applyNumberFormat="1" applyBorder="1" applyAlignment="1"/>
    <xf numFmtId="4" fontId="0" fillId="0" borderId="6" xfId="0" applyNumberFormat="1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0" applyNumberFormat="1"/>
    <xf numFmtId="164" fontId="8" fillId="2" borderId="4" xfId="0" applyNumberFormat="1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</cellXfs>
  <cellStyles count="2">
    <cellStyle name="Navadno" xfId="0" builtinId="0"/>
    <cellStyle name="Odstotek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rednotenje%202016%20-%20skupna%20tabela_pretvorjene_ocene_jan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erman"/>
      <sheetName val="Gregorič"/>
      <sheetName val="Šušmelj"/>
      <sheetName val="Brešan"/>
      <sheetName val="Bucik"/>
      <sheetName val="Skupaj člani 1-7"/>
      <sheetName val="Vrednotenje 2016 - VSI"/>
      <sheetName val="Vrednotenje 2016 (financirani)"/>
      <sheetName val="TOP 20 VELJAVEN ODLOK"/>
      <sheetName val="TOP 20 PREDLOG ODLOKA"/>
      <sheetName val="TOP 20 PREDLOG ODLOKA - 60.000€"/>
      <sheetName val="Veljavni vs. predlog"/>
      <sheetName val="2016 vs. 2017"/>
      <sheetName val="Izločeni min in max"/>
      <sheetName val="Polovična upravičena sredstva"/>
    </sheetNames>
    <sheetDataSet>
      <sheetData sheetId="0"/>
      <sheetData sheetId="1"/>
      <sheetData sheetId="2"/>
      <sheetData sheetId="3"/>
      <sheetData sheetId="4"/>
      <sheetData sheetId="5">
        <row r="5">
          <cell r="J5">
            <v>73</v>
          </cell>
        </row>
        <row r="6">
          <cell r="J6">
            <v>69.8</v>
          </cell>
        </row>
        <row r="7">
          <cell r="J7">
            <v>65</v>
          </cell>
        </row>
        <row r="8">
          <cell r="J8">
            <v>68.8</v>
          </cell>
        </row>
        <row r="9">
          <cell r="J9">
            <v>68.400000000000006</v>
          </cell>
        </row>
        <row r="12">
          <cell r="J12">
            <v>60.6</v>
          </cell>
        </row>
        <row r="13">
          <cell r="J13">
            <v>60.5</v>
          </cell>
        </row>
        <row r="14">
          <cell r="J14">
            <v>85.8</v>
          </cell>
        </row>
        <row r="15">
          <cell r="J15">
            <v>84.8</v>
          </cell>
        </row>
        <row r="18">
          <cell r="J18">
            <v>74</v>
          </cell>
        </row>
        <row r="19">
          <cell r="J19">
            <v>73.599999999999994</v>
          </cell>
        </row>
        <row r="20">
          <cell r="J20">
            <v>65.8</v>
          </cell>
        </row>
        <row r="21">
          <cell r="J21">
            <v>64.8</v>
          </cell>
        </row>
        <row r="22">
          <cell r="J22">
            <v>83.4</v>
          </cell>
        </row>
        <row r="23">
          <cell r="J23">
            <v>71.2</v>
          </cell>
        </row>
        <row r="24">
          <cell r="J24">
            <v>68.400000000000006</v>
          </cell>
        </row>
        <row r="26">
          <cell r="J26">
            <v>83.4</v>
          </cell>
        </row>
        <row r="27">
          <cell r="J27">
            <v>60.4</v>
          </cell>
        </row>
        <row r="29">
          <cell r="J29">
            <v>75.599999999999994</v>
          </cell>
        </row>
        <row r="30">
          <cell r="J30">
            <v>91.6</v>
          </cell>
        </row>
        <row r="31">
          <cell r="J31">
            <v>89</v>
          </cell>
        </row>
        <row r="32">
          <cell r="J32">
            <v>81.5</v>
          </cell>
        </row>
        <row r="33">
          <cell r="J33">
            <v>82.2</v>
          </cell>
        </row>
        <row r="34">
          <cell r="J34">
            <v>87</v>
          </cell>
        </row>
        <row r="35">
          <cell r="J35">
            <v>87.6</v>
          </cell>
        </row>
        <row r="36">
          <cell r="J36">
            <v>89.4</v>
          </cell>
        </row>
        <row r="37">
          <cell r="J37">
            <v>78.2</v>
          </cell>
        </row>
        <row r="38">
          <cell r="J38">
            <v>60.6</v>
          </cell>
        </row>
        <row r="39">
          <cell r="J39">
            <v>77</v>
          </cell>
        </row>
        <row r="40">
          <cell r="J40">
            <v>72</v>
          </cell>
        </row>
        <row r="41">
          <cell r="J41">
            <v>79.599999999999994</v>
          </cell>
        </row>
        <row r="42">
          <cell r="J42">
            <v>79.2</v>
          </cell>
        </row>
        <row r="43">
          <cell r="J43">
            <v>91</v>
          </cell>
        </row>
        <row r="44">
          <cell r="J44">
            <v>71.8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="70" zoomScaleNormal="70" workbookViewId="0">
      <pane ySplit="5" topLeftCell="A6" activePane="bottomLeft" state="frozen"/>
      <selection pane="bottomLeft" sqref="A1:O1"/>
    </sheetView>
  </sheetViews>
  <sheetFormatPr defaultRowHeight="14.4"/>
  <cols>
    <col min="1" max="1" width="10.6640625" customWidth="1"/>
    <col min="2" max="2" width="30.44140625" bestFit="1" customWidth="1"/>
    <col min="3" max="3" width="22.77734375" bestFit="1" customWidth="1"/>
    <col min="4" max="4" width="15.109375" bestFit="1" customWidth="1"/>
    <col min="5" max="5" width="9.33203125" bestFit="1" customWidth="1"/>
    <col min="6" max="6" width="9.33203125" hidden="1" customWidth="1"/>
    <col min="7" max="7" width="13.88671875" hidden="1" customWidth="1"/>
    <col min="8" max="9" width="25.77734375" customWidth="1"/>
    <col min="10" max="10" width="13.88671875" hidden="1" customWidth="1"/>
    <col min="11" max="11" width="20.44140625" bestFit="1" customWidth="1"/>
    <col min="12" max="12" width="12.88671875" customWidth="1"/>
    <col min="14" max="14" width="10.109375" bestFit="1" customWidth="1"/>
    <col min="17" max="17" width="11.44140625" bestFit="1" customWidth="1"/>
  </cols>
  <sheetData>
    <row r="1" spans="1:17" ht="17.399999999999999">
      <c r="A1" s="63" t="s">
        <v>93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7" ht="15.6">
      <c r="A3" s="2" t="s">
        <v>0</v>
      </c>
      <c r="B3" s="3">
        <v>60000</v>
      </c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7" ht="15" thickBot="1">
      <c r="L4" s="5"/>
      <c r="M4" s="5"/>
      <c r="O4" s="5" t="s">
        <v>1</v>
      </c>
      <c r="P4" s="5"/>
    </row>
    <row r="5" spans="1:17" ht="43.8" thickBot="1">
      <c r="A5" s="6" t="s">
        <v>2</v>
      </c>
      <c r="B5" s="7" t="s">
        <v>3</v>
      </c>
      <c r="C5" s="8" t="s">
        <v>4</v>
      </c>
      <c r="D5" s="8" t="s">
        <v>5</v>
      </c>
      <c r="E5" s="9" t="s">
        <v>6</v>
      </c>
      <c r="F5" s="9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10" t="s">
        <v>13</v>
      </c>
      <c r="M5" s="5"/>
      <c r="O5" s="5" t="s">
        <v>1</v>
      </c>
      <c r="P5" s="5"/>
    </row>
    <row r="6" spans="1:17">
      <c r="A6" s="11">
        <v>31</v>
      </c>
      <c r="B6" s="12" t="s">
        <v>14</v>
      </c>
      <c r="C6" s="12" t="s">
        <v>15</v>
      </c>
      <c r="D6" s="13">
        <v>12257</v>
      </c>
      <c r="E6" s="14">
        <f>'[1]Skupaj člani 1-7'!J35</f>
        <v>87.6</v>
      </c>
      <c r="F6" s="14">
        <f t="shared" ref="F6:F39" si="0">(E6*100)/100</f>
        <v>87.6</v>
      </c>
      <c r="G6" s="15">
        <f t="shared" ref="G6:G39" si="1">(D6*F6)/100</f>
        <v>10737.132</v>
      </c>
      <c r="H6" s="16">
        <f t="shared" ref="H6:H39" si="2">G6*$B$3/$G$47</f>
        <v>6150.9534376200327</v>
      </c>
      <c r="I6" s="17">
        <v>7845.4841192994472</v>
      </c>
      <c r="J6" s="18">
        <v>17510</v>
      </c>
      <c r="K6" s="19">
        <f t="shared" ref="K6:K25" si="3">I6-H6</f>
        <v>1694.5306816794146</v>
      </c>
      <c r="L6" s="20">
        <f t="shared" ref="L6:L25" si="4">(I6-H6)/H6</f>
        <v>0.2754907347071503</v>
      </c>
      <c r="M6" s="5"/>
      <c r="P6" s="21"/>
      <c r="Q6" s="21"/>
    </row>
    <row r="7" spans="1:17">
      <c r="A7" s="22">
        <v>26</v>
      </c>
      <c r="B7" s="23" t="s">
        <v>16</v>
      </c>
      <c r="C7" s="23" t="s">
        <v>17</v>
      </c>
      <c r="D7" s="24">
        <v>8500</v>
      </c>
      <c r="E7" s="14">
        <f>'[1]Skupaj člani 1-7'!J30</f>
        <v>91.6</v>
      </c>
      <c r="F7" s="14">
        <f t="shared" si="0"/>
        <v>91.6</v>
      </c>
      <c r="G7" s="15">
        <f t="shared" si="1"/>
        <v>7786</v>
      </c>
      <c r="H7" s="16">
        <f t="shared" si="2"/>
        <v>4460.3459718395543</v>
      </c>
      <c r="I7" s="17">
        <v>5257.3407147445259</v>
      </c>
      <c r="J7" s="25">
        <v>13500</v>
      </c>
      <c r="K7" s="19">
        <f t="shared" si="3"/>
        <v>796.99474290497164</v>
      </c>
      <c r="L7" s="20">
        <f t="shared" si="4"/>
        <v>0.17868451190486279</v>
      </c>
      <c r="M7" s="5" t="s">
        <v>1</v>
      </c>
      <c r="O7" t="s">
        <v>1</v>
      </c>
      <c r="P7" s="21"/>
      <c r="Q7" s="21"/>
    </row>
    <row r="8" spans="1:17">
      <c r="A8" s="22">
        <v>30</v>
      </c>
      <c r="B8" s="23" t="s">
        <v>18</v>
      </c>
      <c r="C8" s="23" t="s">
        <v>19</v>
      </c>
      <c r="D8" s="24">
        <v>8400</v>
      </c>
      <c r="E8" s="14">
        <f>'[1]Skupaj člani 1-7'!J34</f>
        <v>87</v>
      </c>
      <c r="F8" s="14">
        <f t="shared" si="0"/>
        <v>87</v>
      </c>
      <c r="G8" s="15">
        <f t="shared" si="1"/>
        <v>7308</v>
      </c>
      <c r="H8" s="16">
        <f t="shared" si="2"/>
        <v>4186.515330362633</v>
      </c>
      <c r="I8" s="17">
        <v>4998.4999950182664</v>
      </c>
      <c r="J8" s="25">
        <v>12000</v>
      </c>
      <c r="K8" s="19">
        <f t="shared" si="3"/>
        <v>811.98466465563342</v>
      </c>
      <c r="L8" s="20">
        <f t="shared" si="4"/>
        <v>0.19395239252242266</v>
      </c>
      <c r="M8" s="5" t="s">
        <v>1</v>
      </c>
      <c r="O8" t="s">
        <v>1</v>
      </c>
      <c r="P8" s="21"/>
      <c r="Q8" s="21"/>
    </row>
    <row r="9" spans="1:17">
      <c r="A9" s="22">
        <v>32</v>
      </c>
      <c r="B9" s="23" t="s">
        <v>14</v>
      </c>
      <c r="C9" s="23" t="s">
        <v>20</v>
      </c>
      <c r="D9" s="24">
        <v>6781</v>
      </c>
      <c r="E9" s="14">
        <f>'[1]Skupaj člani 1-7'!J36</f>
        <v>89.4</v>
      </c>
      <c r="F9" s="14">
        <f t="shared" si="0"/>
        <v>89.4</v>
      </c>
      <c r="G9" s="15">
        <f t="shared" si="1"/>
        <v>6062.2139999999999</v>
      </c>
      <c r="H9" s="16">
        <f t="shared" si="2"/>
        <v>3472.8450803145838</v>
      </c>
      <c r="I9" s="17">
        <v>4510.6324142887088</v>
      </c>
      <c r="J9" s="25">
        <v>9688</v>
      </c>
      <c r="K9" s="19">
        <f t="shared" si="3"/>
        <v>1037.787333974125</v>
      </c>
      <c r="L9" s="20">
        <f t="shared" si="4"/>
        <v>0.29882914727659493</v>
      </c>
      <c r="M9" s="5" t="s">
        <v>1</v>
      </c>
      <c r="O9" t="s">
        <v>1</v>
      </c>
      <c r="P9" s="21"/>
      <c r="Q9" s="21"/>
    </row>
    <row r="10" spans="1:17">
      <c r="A10" s="22">
        <v>28</v>
      </c>
      <c r="B10" s="23" t="s">
        <v>21</v>
      </c>
      <c r="C10" s="23" t="s">
        <v>22</v>
      </c>
      <c r="D10" s="24">
        <v>6200</v>
      </c>
      <c r="E10" s="14">
        <f>'[1]Skupaj člani 1-7'!J32</f>
        <v>81.5</v>
      </c>
      <c r="F10" s="14">
        <f t="shared" si="0"/>
        <v>81.5</v>
      </c>
      <c r="G10" s="15">
        <f t="shared" si="1"/>
        <v>5053</v>
      </c>
      <c r="H10" s="16">
        <f t="shared" si="2"/>
        <v>2894.6992288344804</v>
      </c>
      <c r="I10" s="17">
        <v>3702.7948565507249</v>
      </c>
      <c r="J10" s="25">
        <v>9000</v>
      </c>
      <c r="K10" s="19">
        <f t="shared" si="3"/>
        <v>808.09562771624451</v>
      </c>
      <c r="L10" s="20">
        <f t="shared" si="4"/>
        <v>0.27916393512206639</v>
      </c>
      <c r="M10" s="5" t="s">
        <v>1</v>
      </c>
      <c r="O10" t="s">
        <v>1</v>
      </c>
      <c r="P10" s="21"/>
      <c r="Q10" s="21"/>
    </row>
    <row r="11" spans="1:17">
      <c r="A11" s="22">
        <v>33</v>
      </c>
      <c r="B11" s="12" t="s">
        <v>23</v>
      </c>
      <c r="C11" s="12" t="s">
        <v>24</v>
      </c>
      <c r="D11" s="24">
        <v>6000</v>
      </c>
      <c r="E11" s="14">
        <f>'[1]Skupaj člani 1-7'!J37</f>
        <v>78.2</v>
      </c>
      <c r="F11" s="14">
        <f t="shared" si="0"/>
        <v>78.2</v>
      </c>
      <c r="G11" s="15">
        <f t="shared" si="1"/>
        <v>4692</v>
      </c>
      <c r="H11" s="16">
        <f t="shared" si="2"/>
        <v>2687.8940790998186</v>
      </c>
      <c r="I11" s="26">
        <v>3454.4934711108517</v>
      </c>
      <c r="J11" s="15">
        <v>23850</v>
      </c>
      <c r="K11" s="27">
        <f t="shared" si="3"/>
        <v>766.59939201103316</v>
      </c>
      <c r="L11" s="20">
        <f t="shared" si="4"/>
        <v>0.28520446470411842</v>
      </c>
      <c r="M11" s="5" t="s">
        <v>1</v>
      </c>
      <c r="O11" t="s">
        <v>1</v>
      </c>
      <c r="P11" s="21"/>
      <c r="Q11" s="21"/>
    </row>
    <row r="12" spans="1:17">
      <c r="A12" s="22">
        <v>38</v>
      </c>
      <c r="B12" s="12" t="s">
        <v>25</v>
      </c>
      <c r="C12" s="12" t="s">
        <v>26</v>
      </c>
      <c r="D12" s="24">
        <v>5690</v>
      </c>
      <c r="E12" s="14">
        <f>'[1]Skupaj člani 1-7'!J42</f>
        <v>79.2</v>
      </c>
      <c r="F12" s="14">
        <f t="shared" si="0"/>
        <v>79.2</v>
      </c>
      <c r="G12" s="15">
        <f t="shared" si="1"/>
        <v>4506.4799999999996</v>
      </c>
      <c r="H12" s="16">
        <f t="shared" si="2"/>
        <v>2581.6157096295292</v>
      </c>
      <c r="I12" s="26">
        <v>3396.6530144015442</v>
      </c>
      <c r="J12" s="15">
        <v>8000</v>
      </c>
      <c r="K12" s="27">
        <f t="shared" si="3"/>
        <v>815.03730477201498</v>
      </c>
      <c r="L12" s="20">
        <f t="shared" si="4"/>
        <v>0.31570822168918999</v>
      </c>
      <c r="M12" s="5"/>
      <c r="P12" s="21"/>
      <c r="Q12" s="21"/>
    </row>
    <row r="13" spans="1:17">
      <c r="A13" s="22">
        <v>18</v>
      </c>
      <c r="B13" s="23" t="s">
        <v>27</v>
      </c>
      <c r="C13" s="23" t="s">
        <v>28</v>
      </c>
      <c r="D13" s="24">
        <v>5600</v>
      </c>
      <c r="E13" s="14">
        <f>'[1]Skupaj člani 1-7'!J22</f>
        <v>83.4</v>
      </c>
      <c r="F13" s="14">
        <f t="shared" si="0"/>
        <v>83.4</v>
      </c>
      <c r="G13" s="15">
        <f t="shared" si="1"/>
        <v>4670.4000000000005</v>
      </c>
      <c r="H13" s="16">
        <f t="shared" si="2"/>
        <v>2675.5201421627867</v>
      </c>
      <c r="I13" s="26">
        <v>3311.8114923770868</v>
      </c>
      <c r="J13" s="25">
        <v>8000</v>
      </c>
      <c r="K13" s="19">
        <f t="shared" si="3"/>
        <v>636.29135021430011</v>
      </c>
      <c r="L13" s="20">
        <f t="shared" si="4"/>
        <v>0.23781968230668854</v>
      </c>
      <c r="M13" s="5" t="s">
        <v>1</v>
      </c>
      <c r="O13" t="s">
        <v>1</v>
      </c>
      <c r="P13" s="21"/>
      <c r="Q13" s="21"/>
    </row>
    <row r="14" spans="1:17">
      <c r="A14" s="22">
        <v>22</v>
      </c>
      <c r="B14" s="12" t="s">
        <v>29</v>
      </c>
      <c r="C14" s="12" t="s">
        <v>30</v>
      </c>
      <c r="D14" s="24">
        <v>5200</v>
      </c>
      <c r="E14" s="14">
        <f>'[1]Skupaj člani 1-7'!J26</f>
        <v>83.4</v>
      </c>
      <c r="F14" s="14">
        <f t="shared" si="0"/>
        <v>83.4</v>
      </c>
      <c r="G14" s="15">
        <f t="shared" si="1"/>
        <v>4336.8</v>
      </c>
      <c r="H14" s="16">
        <f t="shared" si="2"/>
        <v>2484.4115605797301</v>
      </c>
      <c r="I14" s="26">
        <v>3224.6079601443062</v>
      </c>
      <c r="J14" s="25">
        <v>12410</v>
      </c>
      <c r="K14" s="19">
        <f t="shared" si="3"/>
        <v>740.19639956457604</v>
      </c>
      <c r="L14" s="20">
        <f t="shared" si="4"/>
        <v>0.29793630464022369</v>
      </c>
      <c r="M14" s="5" t="s">
        <v>1</v>
      </c>
      <c r="O14" t="s">
        <v>1</v>
      </c>
      <c r="P14" s="21"/>
      <c r="Q14" s="21"/>
    </row>
    <row r="15" spans="1:17">
      <c r="A15" s="22">
        <v>39</v>
      </c>
      <c r="B15" s="12" t="s">
        <v>31</v>
      </c>
      <c r="C15" s="12" t="s">
        <v>32</v>
      </c>
      <c r="D15" s="24">
        <v>4900</v>
      </c>
      <c r="E15" s="14">
        <f>'[1]Skupaj člani 1-7'!J43</f>
        <v>91</v>
      </c>
      <c r="F15" s="14">
        <f t="shared" si="0"/>
        <v>91</v>
      </c>
      <c r="G15" s="15">
        <f t="shared" si="1"/>
        <v>4459</v>
      </c>
      <c r="H15" s="16">
        <f t="shared" si="2"/>
        <v>2554.4159630660893</v>
      </c>
      <c r="I15" s="26">
        <v>3118.2699083818688</v>
      </c>
      <c r="J15" s="25">
        <v>7000</v>
      </c>
      <c r="K15" s="19">
        <f t="shared" si="3"/>
        <v>563.85394531577958</v>
      </c>
      <c r="L15" s="20">
        <f t="shared" si="4"/>
        <v>0.22073693300874164</v>
      </c>
      <c r="M15" s="5" t="s">
        <v>1</v>
      </c>
      <c r="O15" t="s">
        <v>1</v>
      </c>
      <c r="P15" s="21"/>
      <c r="Q15" s="21"/>
    </row>
    <row r="16" spans="1:17">
      <c r="A16" s="22">
        <v>35</v>
      </c>
      <c r="B16" s="12" t="s">
        <v>33</v>
      </c>
      <c r="C16" s="12" t="s">
        <v>34</v>
      </c>
      <c r="D16" s="24">
        <v>5100</v>
      </c>
      <c r="E16" s="14">
        <f>'[1]Skupaj člani 1-7'!J39</f>
        <v>77</v>
      </c>
      <c r="F16" s="14">
        <f t="shared" si="0"/>
        <v>77</v>
      </c>
      <c r="G16" s="15">
        <f t="shared" si="1"/>
        <v>3927</v>
      </c>
      <c r="H16" s="16">
        <f t="shared" si="2"/>
        <v>2249.6504792465871</v>
      </c>
      <c r="I16" s="26">
        <v>3011.0775732577663</v>
      </c>
      <c r="J16" s="25">
        <v>7600</v>
      </c>
      <c r="K16" s="19">
        <f t="shared" si="3"/>
        <v>761.42709401117918</v>
      </c>
      <c r="L16" s="20">
        <f t="shared" si="4"/>
        <v>0.33846461974225561</v>
      </c>
      <c r="M16" s="5" t="s">
        <v>1</v>
      </c>
      <c r="N16" s="21"/>
      <c r="O16" t="s">
        <v>1</v>
      </c>
      <c r="P16" s="21"/>
      <c r="Q16" s="21"/>
    </row>
    <row r="17" spans="1:17">
      <c r="A17" s="22">
        <v>36</v>
      </c>
      <c r="B17" s="12" t="s">
        <v>33</v>
      </c>
      <c r="C17" s="12" t="s">
        <v>35</v>
      </c>
      <c r="D17" s="24">
        <v>5100</v>
      </c>
      <c r="E17" s="14">
        <f>'[1]Skupaj člani 1-7'!J40</f>
        <v>72</v>
      </c>
      <c r="F17" s="14">
        <f t="shared" si="0"/>
        <v>72</v>
      </c>
      <c r="G17" s="15">
        <f t="shared" si="1"/>
        <v>3672</v>
      </c>
      <c r="H17" s="16">
        <f t="shared" si="2"/>
        <v>2103.5692792955101</v>
      </c>
      <c r="I17" s="26">
        <v>2762.5917673150284</v>
      </c>
      <c r="J17" s="15">
        <v>8500</v>
      </c>
      <c r="K17" s="27">
        <f t="shared" si="3"/>
        <v>659.02248801951828</v>
      </c>
      <c r="L17" s="20">
        <f t="shared" si="4"/>
        <v>0.31328775073204451</v>
      </c>
      <c r="M17" s="5"/>
      <c r="P17" s="21"/>
      <c r="Q17" s="21"/>
    </row>
    <row r="18" spans="1:17">
      <c r="A18" s="22">
        <v>40</v>
      </c>
      <c r="B18" s="28" t="s">
        <v>36</v>
      </c>
      <c r="C18" s="23" t="s">
        <v>37</v>
      </c>
      <c r="D18" s="24">
        <v>4368</v>
      </c>
      <c r="E18" s="14">
        <f>'[1]Skupaj člani 1-7'!J44</f>
        <v>71.8</v>
      </c>
      <c r="F18" s="14">
        <f t="shared" si="0"/>
        <v>71.8</v>
      </c>
      <c r="G18" s="15">
        <f t="shared" si="1"/>
        <v>3136.2239999999997</v>
      </c>
      <c r="H18" s="16">
        <f t="shared" si="2"/>
        <v>1796.6406479818304</v>
      </c>
      <c r="I18" s="26">
        <v>2346.5895131872448</v>
      </c>
      <c r="J18" s="15">
        <v>6240</v>
      </c>
      <c r="K18" s="27">
        <f t="shared" si="3"/>
        <v>549.94886520541445</v>
      </c>
      <c r="L18" s="20">
        <f t="shared" si="4"/>
        <v>0.30609842086294387</v>
      </c>
      <c r="M18" s="5"/>
      <c r="P18" s="21"/>
      <c r="Q18" s="21"/>
    </row>
    <row r="19" spans="1:17">
      <c r="A19" s="22">
        <v>27</v>
      </c>
      <c r="B19" s="23" t="s">
        <v>38</v>
      </c>
      <c r="C19" s="23" t="s">
        <v>39</v>
      </c>
      <c r="D19" s="24">
        <v>3500</v>
      </c>
      <c r="E19" s="14">
        <f>'[1]Skupaj člani 1-7'!J31</f>
        <v>89</v>
      </c>
      <c r="F19" s="14">
        <f t="shared" si="0"/>
        <v>89</v>
      </c>
      <c r="G19" s="15">
        <f t="shared" si="1"/>
        <v>3115</v>
      </c>
      <c r="H19" s="16">
        <f t="shared" si="2"/>
        <v>1784.4821092062946</v>
      </c>
      <c r="I19" s="26">
        <v>2245.5129664734877</v>
      </c>
      <c r="J19" s="25">
        <v>5000</v>
      </c>
      <c r="K19" s="19">
        <f t="shared" si="3"/>
        <v>461.03085726719314</v>
      </c>
      <c r="L19" s="20">
        <f t="shared" si="4"/>
        <v>0.2583555502678877</v>
      </c>
      <c r="M19" s="5"/>
      <c r="O19" t="s">
        <v>1</v>
      </c>
      <c r="P19" s="21"/>
      <c r="Q19" s="21"/>
    </row>
    <row r="20" spans="1:17">
      <c r="A20" s="22">
        <v>37</v>
      </c>
      <c r="B20" s="12" t="s">
        <v>40</v>
      </c>
      <c r="C20" s="12" t="s">
        <v>41</v>
      </c>
      <c r="D20" s="24">
        <v>3420</v>
      </c>
      <c r="E20" s="14">
        <f>'[1]Skupaj člani 1-7'!J41</f>
        <v>79.599999999999994</v>
      </c>
      <c r="F20" s="14">
        <f t="shared" si="0"/>
        <v>79.599999999999994</v>
      </c>
      <c r="G20" s="15">
        <f t="shared" si="1"/>
        <v>2722.32</v>
      </c>
      <c r="H20" s="16">
        <f t="shared" si="2"/>
        <v>1559.5285186306517</v>
      </c>
      <c r="I20" s="26">
        <v>2037.1381439803035</v>
      </c>
      <c r="J20" s="25">
        <v>5000</v>
      </c>
      <c r="K20" s="19">
        <f t="shared" si="3"/>
        <v>477.60962534965188</v>
      </c>
      <c r="L20" s="20">
        <f t="shared" si="4"/>
        <v>0.30625257547006474</v>
      </c>
      <c r="M20" s="5" t="s">
        <v>1</v>
      </c>
      <c r="O20" t="s">
        <v>1</v>
      </c>
      <c r="P20" s="21"/>
      <c r="Q20" s="21"/>
    </row>
    <row r="21" spans="1:17">
      <c r="A21" s="22">
        <v>29</v>
      </c>
      <c r="B21" s="23" t="s">
        <v>42</v>
      </c>
      <c r="C21" s="23" t="s">
        <v>43</v>
      </c>
      <c r="D21" s="24">
        <v>3300</v>
      </c>
      <c r="E21" s="14">
        <f>'[1]Skupaj člani 1-7'!J33</f>
        <v>82.2</v>
      </c>
      <c r="F21" s="14">
        <f t="shared" si="0"/>
        <v>82.2</v>
      </c>
      <c r="G21" s="15">
        <f t="shared" si="1"/>
        <v>2712.6</v>
      </c>
      <c r="H21" s="16">
        <f t="shared" si="2"/>
        <v>1553.9602470089872</v>
      </c>
      <c r="I21" s="26">
        <v>1999.4264117825553</v>
      </c>
      <c r="J21" s="25">
        <v>6700</v>
      </c>
      <c r="K21" s="19">
        <f t="shared" si="3"/>
        <v>445.46616477356815</v>
      </c>
      <c r="L21" s="20">
        <f t="shared" si="4"/>
        <v>0.28666509689098363</v>
      </c>
      <c r="M21" s="5" t="s">
        <v>1</v>
      </c>
      <c r="P21" s="21"/>
      <c r="Q21" s="21"/>
    </row>
    <row r="22" spans="1:17">
      <c r="A22" s="22">
        <v>14</v>
      </c>
      <c r="B22" s="12" t="s">
        <v>44</v>
      </c>
      <c r="C22" s="12" t="s">
        <v>45</v>
      </c>
      <c r="D22" s="24">
        <v>1990</v>
      </c>
      <c r="E22" s="14">
        <f>'[1]Skupaj člani 1-7'!J18</f>
        <v>74</v>
      </c>
      <c r="F22" s="14">
        <f t="shared" si="0"/>
        <v>74</v>
      </c>
      <c r="G22" s="15">
        <f t="shared" si="1"/>
        <v>1472.6</v>
      </c>
      <c r="H22" s="16">
        <f t="shared" si="2"/>
        <v>843.60460803120054</v>
      </c>
      <c r="I22" s="26">
        <v>1088.370447610524</v>
      </c>
      <c r="J22" s="25">
        <v>3600</v>
      </c>
      <c r="K22" s="19">
        <f t="shared" si="3"/>
        <v>244.76583957932348</v>
      </c>
      <c r="L22" s="20">
        <f t="shared" si="4"/>
        <v>0.29014284328123402</v>
      </c>
      <c r="M22" s="5" t="s">
        <v>1</v>
      </c>
      <c r="P22" s="21"/>
      <c r="Q22" s="21"/>
    </row>
    <row r="23" spans="1:17">
      <c r="A23" s="22">
        <v>15</v>
      </c>
      <c r="B23" s="12" t="s">
        <v>44</v>
      </c>
      <c r="C23" s="12" t="s">
        <v>46</v>
      </c>
      <c r="D23" s="24">
        <v>1600</v>
      </c>
      <c r="E23" s="14">
        <f>'[1]Skupaj člani 1-7'!J19</f>
        <v>73.599999999999994</v>
      </c>
      <c r="F23" s="14">
        <f t="shared" si="0"/>
        <v>73.599999999999994</v>
      </c>
      <c r="G23" s="15">
        <f t="shared" si="1"/>
        <v>1177.5999999999999</v>
      </c>
      <c r="H23" s="16">
        <f t="shared" si="2"/>
        <v>674.60871004858188</v>
      </c>
      <c r="I23" s="26">
        <v>859.7469677884319</v>
      </c>
      <c r="J23" s="25">
        <v>2400</v>
      </c>
      <c r="K23" s="19">
        <f t="shared" si="3"/>
        <v>185.13825773985002</v>
      </c>
      <c r="L23" s="20">
        <f t="shared" si="4"/>
        <v>0.27443798898848681</v>
      </c>
      <c r="M23" s="5" t="s">
        <v>1</v>
      </c>
      <c r="O23" t="s">
        <v>1</v>
      </c>
      <c r="P23" s="21"/>
      <c r="Q23" s="21"/>
    </row>
    <row r="24" spans="1:17">
      <c r="A24" s="29">
        <v>10</v>
      </c>
      <c r="B24" s="23" t="s">
        <v>47</v>
      </c>
      <c r="C24" s="23" t="s">
        <v>48</v>
      </c>
      <c r="D24" s="24">
        <v>1000</v>
      </c>
      <c r="E24" s="14">
        <f>'[1]Skupaj člani 1-7'!J14</f>
        <v>85.8</v>
      </c>
      <c r="F24" s="14">
        <f t="shared" si="0"/>
        <v>85.8</v>
      </c>
      <c r="G24" s="13">
        <f t="shared" si="1"/>
        <v>858</v>
      </c>
      <c r="H24" s="16">
        <f t="shared" si="2"/>
        <v>491.52027277656526</v>
      </c>
      <c r="I24" s="26">
        <v>639.58220203748658</v>
      </c>
      <c r="J24" s="30">
        <v>1480</v>
      </c>
      <c r="K24" s="19">
        <f t="shared" si="3"/>
        <v>148.06192926092132</v>
      </c>
      <c r="L24" s="20">
        <f t="shared" si="4"/>
        <v>0.30123259906357341</v>
      </c>
      <c r="M24" s="5"/>
      <c r="P24" s="21"/>
      <c r="Q24" s="21"/>
    </row>
    <row r="25" spans="1:17" ht="15" thickBot="1">
      <c r="A25" s="31">
        <v>11</v>
      </c>
      <c r="B25" s="32" t="s">
        <v>49</v>
      </c>
      <c r="C25" s="32" t="s">
        <v>50</v>
      </c>
      <c r="D25" s="33">
        <v>300</v>
      </c>
      <c r="E25" s="34">
        <f>'[1]Skupaj člani 1-7'!J15</f>
        <v>84.8</v>
      </c>
      <c r="F25" s="34">
        <f t="shared" si="0"/>
        <v>84.8</v>
      </c>
      <c r="G25" s="35">
        <f t="shared" si="1"/>
        <v>254.4</v>
      </c>
      <c r="H25" s="36">
        <f t="shared" si="2"/>
        <v>145.73747948060398</v>
      </c>
      <c r="I25" s="37">
        <v>189.3760602498308</v>
      </c>
      <c r="J25" s="38">
        <v>450</v>
      </c>
      <c r="K25" s="39">
        <f t="shared" si="3"/>
        <v>43.63858076922682</v>
      </c>
      <c r="L25" s="40">
        <f t="shared" si="4"/>
        <v>0.29943279467128853</v>
      </c>
      <c r="M25" s="5"/>
      <c r="P25" s="21"/>
      <c r="Q25" s="21"/>
    </row>
    <row r="26" spans="1:17">
      <c r="A26" s="11">
        <v>1</v>
      </c>
      <c r="B26" s="12" t="s">
        <v>51</v>
      </c>
      <c r="C26" s="12" t="s">
        <v>52</v>
      </c>
      <c r="D26" s="13">
        <v>1150</v>
      </c>
      <c r="E26" s="14">
        <f>'[1]Skupaj člani 1-7'!J5</f>
        <v>73</v>
      </c>
      <c r="F26" s="14">
        <f t="shared" si="0"/>
        <v>73</v>
      </c>
      <c r="G26" s="15">
        <f t="shared" si="1"/>
        <v>839.5</v>
      </c>
      <c r="H26" s="16">
        <f t="shared" si="2"/>
        <v>480.92222493697733</v>
      </c>
      <c r="I26" s="41">
        <v>0</v>
      </c>
      <c r="J26" s="15">
        <v>1850</v>
      </c>
      <c r="K26" s="42"/>
      <c r="L26" s="43"/>
      <c r="M26" s="5"/>
      <c r="P26" s="21"/>
      <c r="Q26" s="21"/>
    </row>
    <row r="27" spans="1:17">
      <c r="A27" s="22">
        <v>2</v>
      </c>
      <c r="B27" s="23" t="s">
        <v>53</v>
      </c>
      <c r="C27" s="23" t="s">
        <v>54</v>
      </c>
      <c r="D27" s="24">
        <v>900</v>
      </c>
      <c r="E27" s="14">
        <f>'[1]Skupaj člani 1-7'!J6</f>
        <v>69.8</v>
      </c>
      <c r="F27" s="14">
        <f t="shared" si="0"/>
        <v>69.8</v>
      </c>
      <c r="G27" s="15">
        <f t="shared" si="1"/>
        <v>628.20000000000005</v>
      </c>
      <c r="H27" s="16">
        <f t="shared" si="2"/>
        <v>359.87533258535933</v>
      </c>
      <c r="I27" s="41">
        <v>0</v>
      </c>
      <c r="J27" s="25">
        <v>1300</v>
      </c>
      <c r="K27" s="44"/>
      <c r="L27" s="45"/>
      <c r="M27" s="5"/>
      <c r="P27" s="21"/>
      <c r="Q27" s="21"/>
    </row>
    <row r="28" spans="1:17">
      <c r="A28" s="22">
        <v>3</v>
      </c>
      <c r="B28" s="23" t="s">
        <v>55</v>
      </c>
      <c r="C28" s="23" t="s">
        <v>56</v>
      </c>
      <c r="D28" s="24">
        <v>2000</v>
      </c>
      <c r="E28" s="14">
        <f>'[1]Skupaj člani 1-7'!J7</f>
        <v>65</v>
      </c>
      <c r="F28" s="14">
        <f t="shared" si="0"/>
        <v>65</v>
      </c>
      <c r="G28" s="15">
        <f t="shared" si="1"/>
        <v>1300</v>
      </c>
      <c r="H28" s="16">
        <f t="shared" si="2"/>
        <v>744.72768602509893</v>
      </c>
      <c r="I28" s="41">
        <v>0</v>
      </c>
      <c r="J28" s="25">
        <v>4300</v>
      </c>
      <c r="K28" s="44"/>
      <c r="L28" s="45"/>
      <c r="M28" s="5"/>
      <c r="P28" s="21"/>
      <c r="Q28" s="21"/>
    </row>
    <row r="29" spans="1:17">
      <c r="A29" s="22">
        <v>4</v>
      </c>
      <c r="B29" s="23" t="s">
        <v>57</v>
      </c>
      <c r="C29" s="23" t="s">
        <v>58</v>
      </c>
      <c r="D29" s="24">
        <v>2400</v>
      </c>
      <c r="E29" s="14">
        <f>'[1]Skupaj člani 1-7'!J8</f>
        <v>68.8</v>
      </c>
      <c r="F29" s="14">
        <f t="shared" si="0"/>
        <v>68.8</v>
      </c>
      <c r="G29" s="15">
        <f t="shared" si="1"/>
        <v>1651.2</v>
      </c>
      <c r="H29" s="16">
        <f t="shared" si="2"/>
        <v>945.91873474203328</v>
      </c>
      <c r="I29" s="41">
        <v>0</v>
      </c>
      <c r="J29" s="15">
        <v>3500</v>
      </c>
      <c r="K29" s="42"/>
      <c r="L29" s="45"/>
      <c r="M29" s="5"/>
      <c r="P29" s="21"/>
      <c r="Q29" s="21"/>
    </row>
    <row r="30" spans="1:17">
      <c r="A30" s="22">
        <v>5</v>
      </c>
      <c r="B30" s="12" t="s">
        <v>59</v>
      </c>
      <c r="C30" s="12" t="s">
        <v>60</v>
      </c>
      <c r="D30" s="24">
        <v>6650</v>
      </c>
      <c r="E30" s="14">
        <f>'[1]Skupaj člani 1-7'!J9</f>
        <v>68.400000000000006</v>
      </c>
      <c r="F30" s="14">
        <f t="shared" si="0"/>
        <v>68.400000000000006</v>
      </c>
      <c r="G30" s="15">
        <f t="shared" si="1"/>
        <v>4548.6000000000004</v>
      </c>
      <c r="H30" s="16">
        <f t="shared" si="2"/>
        <v>2605.7448866567424</v>
      </c>
      <c r="I30" s="41">
        <v>0</v>
      </c>
      <c r="J30" s="25">
        <v>11650</v>
      </c>
      <c r="K30" s="44"/>
      <c r="L30" s="45" t="s">
        <v>1</v>
      </c>
      <c r="M30" s="5"/>
      <c r="P30" s="21"/>
      <c r="Q30" s="21"/>
    </row>
    <row r="31" spans="1:17">
      <c r="A31" s="22">
        <v>8</v>
      </c>
      <c r="B31" s="23" t="s">
        <v>61</v>
      </c>
      <c r="C31" s="23" t="s">
        <v>62</v>
      </c>
      <c r="D31" s="24">
        <v>2730</v>
      </c>
      <c r="E31" s="14">
        <f>'[1]Skupaj člani 1-7'!J12</f>
        <v>60.6</v>
      </c>
      <c r="F31" s="14">
        <f t="shared" si="0"/>
        <v>60.6</v>
      </c>
      <c r="G31" s="15">
        <f t="shared" si="1"/>
        <v>1654.38</v>
      </c>
      <c r="H31" s="16">
        <f t="shared" si="2"/>
        <v>947.74045323554083</v>
      </c>
      <c r="I31" s="41">
        <v>0</v>
      </c>
      <c r="J31" s="25">
        <v>3900</v>
      </c>
      <c r="K31" s="19"/>
      <c r="L31" s="45" t="s">
        <v>1</v>
      </c>
      <c r="M31" s="5"/>
      <c r="P31" s="21"/>
      <c r="Q31" s="21"/>
    </row>
    <row r="32" spans="1:17">
      <c r="A32" s="22">
        <v>9</v>
      </c>
      <c r="B32" s="23" t="s">
        <v>63</v>
      </c>
      <c r="C32" s="23" t="s">
        <v>64</v>
      </c>
      <c r="D32" s="24">
        <v>2000</v>
      </c>
      <c r="E32" s="14">
        <f>'[1]Skupaj člani 1-7'!J13</f>
        <v>60.5</v>
      </c>
      <c r="F32" s="14">
        <f t="shared" si="0"/>
        <v>60.5</v>
      </c>
      <c r="G32" s="15">
        <f t="shared" si="1"/>
        <v>1210</v>
      </c>
      <c r="H32" s="16">
        <f t="shared" si="2"/>
        <v>693.16961545413051</v>
      </c>
      <c r="I32" s="41">
        <v>0</v>
      </c>
      <c r="J32" s="25">
        <v>3300</v>
      </c>
      <c r="K32" s="19"/>
      <c r="L32" s="45" t="s">
        <v>1</v>
      </c>
      <c r="M32" s="5"/>
      <c r="P32" s="21"/>
      <c r="Q32" s="21"/>
    </row>
    <row r="33" spans="1:17">
      <c r="A33" s="22">
        <v>16</v>
      </c>
      <c r="B33" s="23" t="s">
        <v>65</v>
      </c>
      <c r="C33" s="23" t="s">
        <v>66</v>
      </c>
      <c r="D33" s="24">
        <v>2380</v>
      </c>
      <c r="E33" s="14">
        <f>'[1]Skupaj člani 1-7'!J20</f>
        <v>65.8</v>
      </c>
      <c r="F33" s="14">
        <f t="shared" si="0"/>
        <v>65.8</v>
      </c>
      <c r="G33" s="15">
        <f t="shared" si="1"/>
        <v>1566.04</v>
      </c>
      <c r="H33" s="16">
        <f t="shared" si="2"/>
        <v>897.13334263288141</v>
      </c>
      <c r="I33" s="41">
        <v>0</v>
      </c>
      <c r="J33" s="25">
        <v>3400</v>
      </c>
      <c r="K33" s="19"/>
      <c r="L33" s="46"/>
      <c r="M33" s="5"/>
      <c r="P33" s="21"/>
      <c r="Q33" s="21"/>
    </row>
    <row r="34" spans="1:17">
      <c r="A34" s="22">
        <v>17</v>
      </c>
      <c r="B34" s="23" t="s">
        <v>65</v>
      </c>
      <c r="C34" s="23" t="s">
        <v>67</v>
      </c>
      <c r="D34" s="24">
        <v>2800</v>
      </c>
      <c r="E34" s="14">
        <f>'[1]Skupaj člani 1-7'!J21</f>
        <v>64.8</v>
      </c>
      <c r="F34" s="14">
        <f t="shared" si="0"/>
        <v>64.8</v>
      </c>
      <c r="G34" s="15">
        <f t="shared" si="1"/>
        <v>1814.4</v>
      </c>
      <c r="H34" s="16">
        <f t="shared" si="2"/>
        <v>1039.4107027107227</v>
      </c>
      <c r="I34" s="41">
        <v>0</v>
      </c>
      <c r="J34" s="25">
        <v>4000</v>
      </c>
      <c r="K34" s="19"/>
      <c r="L34" s="46"/>
      <c r="M34" s="5"/>
      <c r="P34" s="21"/>
      <c r="Q34" s="21"/>
    </row>
    <row r="35" spans="1:17">
      <c r="A35" s="22">
        <v>19</v>
      </c>
      <c r="B35" s="23" t="s">
        <v>68</v>
      </c>
      <c r="C35" s="23" t="s">
        <v>69</v>
      </c>
      <c r="D35" s="24">
        <v>950</v>
      </c>
      <c r="E35" s="14">
        <f>'[1]Skupaj člani 1-7'!J23</f>
        <v>71.2</v>
      </c>
      <c r="F35" s="14">
        <f t="shared" si="0"/>
        <v>71.2</v>
      </c>
      <c r="G35" s="15">
        <f t="shared" si="1"/>
        <v>676.4</v>
      </c>
      <c r="H35" s="16">
        <f t="shared" si="2"/>
        <v>387.48754371336685</v>
      </c>
      <c r="I35" s="41">
        <v>0</v>
      </c>
      <c r="J35" s="25">
        <v>2280</v>
      </c>
      <c r="K35" s="19"/>
      <c r="L35" s="46"/>
      <c r="M35" s="5"/>
      <c r="P35" s="21"/>
      <c r="Q35" s="21"/>
    </row>
    <row r="36" spans="1:17">
      <c r="A36" s="22">
        <v>20</v>
      </c>
      <c r="B36" s="23" t="s">
        <v>70</v>
      </c>
      <c r="C36" s="23" t="s">
        <v>71</v>
      </c>
      <c r="D36" s="24">
        <v>2170</v>
      </c>
      <c r="E36" s="14">
        <f>'[1]Skupaj člani 1-7'!J24</f>
        <v>68.400000000000006</v>
      </c>
      <c r="F36" s="14">
        <f t="shared" si="0"/>
        <v>68.400000000000006</v>
      </c>
      <c r="G36" s="15">
        <f t="shared" si="1"/>
        <v>1484.28</v>
      </c>
      <c r="H36" s="16">
        <f t="shared" si="2"/>
        <v>850.29569985641058</v>
      </c>
      <c r="I36" s="41">
        <v>0</v>
      </c>
      <c r="J36" s="25">
        <v>3100</v>
      </c>
      <c r="K36" s="19"/>
      <c r="L36" s="46"/>
      <c r="M36" s="5"/>
      <c r="P36" s="21"/>
      <c r="Q36" s="21"/>
    </row>
    <row r="37" spans="1:17">
      <c r="A37" s="22">
        <v>23</v>
      </c>
      <c r="B37" s="23" t="s">
        <v>72</v>
      </c>
      <c r="C37" s="23" t="s">
        <v>73</v>
      </c>
      <c r="D37" s="24">
        <v>2000</v>
      </c>
      <c r="E37" s="14">
        <f>'[1]Skupaj člani 1-7'!J27</f>
        <v>60.4</v>
      </c>
      <c r="F37" s="14">
        <f t="shared" si="0"/>
        <v>60.4</v>
      </c>
      <c r="G37" s="15">
        <f t="shared" si="1"/>
        <v>1208</v>
      </c>
      <c r="H37" s="16">
        <f t="shared" si="2"/>
        <v>692.02388055255346</v>
      </c>
      <c r="I37" s="41">
        <v>0</v>
      </c>
      <c r="J37" s="25">
        <v>3000</v>
      </c>
      <c r="K37" s="19"/>
      <c r="L37" s="46"/>
      <c r="M37" s="5"/>
      <c r="P37" s="21"/>
      <c r="Q37" s="21"/>
    </row>
    <row r="38" spans="1:17">
      <c r="A38" s="22">
        <v>25</v>
      </c>
      <c r="B38" s="23" t="s">
        <v>74</v>
      </c>
      <c r="C38" s="47" t="s">
        <v>75</v>
      </c>
      <c r="D38" s="24">
        <v>2100</v>
      </c>
      <c r="E38" s="14">
        <f>'[1]Skupaj člani 1-7'!J29</f>
        <v>75.599999999999994</v>
      </c>
      <c r="F38" s="14">
        <f t="shared" si="0"/>
        <v>75.599999999999994</v>
      </c>
      <c r="G38" s="15">
        <f t="shared" si="1"/>
        <v>1587.6</v>
      </c>
      <c r="H38" s="16">
        <f t="shared" si="2"/>
        <v>909.48436487188235</v>
      </c>
      <c r="I38" s="41">
        <v>0</v>
      </c>
      <c r="J38" s="25">
        <v>3000</v>
      </c>
      <c r="K38" s="19"/>
      <c r="L38" s="46"/>
      <c r="M38" s="5"/>
      <c r="P38" s="21"/>
      <c r="Q38" s="21"/>
    </row>
    <row r="39" spans="1:17">
      <c r="A39" s="22">
        <v>34</v>
      </c>
      <c r="B39" s="28" t="s">
        <v>76</v>
      </c>
      <c r="C39" s="23" t="s">
        <v>77</v>
      </c>
      <c r="D39" s="24">
        <v>3150</v>
      </c>
      <c r="E39" s="14">
        <f>'[1]Skupaj člani 1-7'!J38</f>
        <v>60.6</v>
      </c>
      <c r="F39" s="14">
        <f t="shared" si="0"/>
        <v>60.6</v>
      </c>
      <c r="G39" s="15">
        <f t="shared" si="1"/>
        <v>1908.9</v>
      </c>
      <c r="H39" s="16">
        <f t="shared" si="2"/>
        <v>1093.5466768102394</v>
      </c>
      <c r="I39" s="41">
        <v>0</v>
      </c>
      <c r="J39" s="25">
        <v>4500</v>
      </c>
      <c r="K39" s="19"/>
      <c r="L39" s="46"/>
      <c r="M39" s="5"/>
      <c r="P39" s="21"/>
      <c r="Q39" s="21"/>
    </row>
    <row r="40" spans="1:17">
      <c r="A40" s="22">
        <v>6</v>
      </c>
      <c r="B40" s="23" t="s">
        <v>78</v>
      </c>
      <c r="C40" s="23" t="s">
        <v>79</v>
      </c>
      <c r="D40" s="24"/>
      <c r="E40" s="14" t="s">
        <v>80</v>
      </c>
      <c r="F40" s="14"/>
      <c r="G40" s="15"/>
      <c r="H40" s="48">
        <v>0</v>
      </c>
      <c r="I40" s="41">
        <v>0</v>
      </c>
      <c r="J40" s="49"/>
      <c r="K40" s="50"/>
      <c r="L40" s="45" t="s">
        <v>1</v>
      </c>
      <c r="M40" s="5"/>
      <c r="P40" s="21"/>
      <c r="Q40" s="21"/>
    </row>
    <row r="41" spans="1:17">
      <c r="A41" s="22">
        <v>7</v>
      </c>
      <c r="B41" s="23" t="s">
        <v>78</v>
      </c>
      <c r="C41" s="23" t="s">
        <v>81</v>
      </c>
      <c r="D41" s="24"/>
      <c r="E41" s="14" t="s">
        <v>80</v>
      </c>
      <c r="F41" s="14"/>
      <c r="G41" s="15"/>
      <c r="H41" s="48">
        <v>0</v>
      </c>
      <c r="I41" s="41">
        <v>0</v>
      </c>
      <c r="J41" s="49"/>
      <c r="K41" s="50"/>
      <c r="L41" s="45"/>
      <c r="M41" s="5"/>
      <c r="P41" s="21"/>
      <c r="Q41" s="21"/>
    </row>
    <row r="42" spans="1:17">
      <c r="A42" s="22">
        <v>12</v>
      </c>
      <c r="B42" s="23" t="s">
        <v>82</v>
      </c>
      <c r="C42" s="23" t="s">
        <v>83</v>
      </c>
      <c r="D42" s="24"/>
      <c r="E42" s="14" t="s">
        <v>80</v>
      </c>
      <c r="F42" s="14"/>
      <c r="G42" s="15"/>
      <c r="H42" s="48">
        <v>0</v>
      </c>
      <c r="I42" s="41">
        <v>0</v>
      </c>
      <c r="J42" s="49"/>
      <c r="K42" s="50"/>
      <c r="L42" s="46"/>
      <c r="M42" s="5"/>
      <c r="P42" s="21"/>
      <c r="Q42" s="21"/>
    </row>
    <row r="43" spans="1:17">
      <c r="A43" s="22">
        <v>13</v>
      </c>
      <c r="B43" s="23" t="s">
        <v>84</v>
      </c>
      <c r="C43" s="23" t="s">
        <v>85</v>
      </c>
      <c r="D43" s="24"/>
      <c r="E43" s="14" t="s">
        <v>80</v>
      </c>
      <c r="F43" s="14"/>
      <c r="G43" s="15"/>
      <c r="H43" s="48">
        <v>0</v>
      </c>
      <c r="I43" s="41">
        <v>0</v>
      </c>
      <c r="J43" s="49"/>
      <c r="K43" s="50"/>
      <c r="L43" s="46"/>
      <c r="M43" s="5"/>
      <c r="P43" s="21"/>
      <c r="Q43" s="21"/>
    </row>
    <row r="44" spans="1:17">
      <c r="A44" s="22">
        <v>21</v>
      </c>
      <c r="B44" s="23" t="s">
        <v>86</v>
      </c>
      <c r="C44" s="23" t="s">
        <v>87</v>
      </c>
      <c r="D44" s="24"/>
      <c r="E44" s="14" t="s">
        <v>80</v>
      </c>
      <c r="F44" s="14"/>
      <c r="G44" s="15"/>
      <c r="H44" s="48">
        <v>0</v>
      </c>
      <c r="I44" s="41">
        <v>0</v>
      </c>
      <c r="J44" s="49"/>
      <c r="K44" s="50"/>
      <c r="L44" s="46"/>
      <c r="M44" s="5"/>
      <c r="P44" s="21"/>
      <c r="Q44" s="21"/>
    </row>
    <row r="45" spans="1:17">
      <c r="A45" s="22">
        <v>24</v>
      </c>
      <c r="B45" s="23" t="s">
        <v>88</v>
      </c>
      <c r="C45" s="23" t="s">
        <v>89</v>
      </c>
      <c r="D45" s="24"/>
      <c r="E45" s="14" t="s">
        <v>80</v>
      </c>
      <c r="F45" s="14"/>
      <c r="G45" s="15"/>
      <c r="H45" s="48">
        <v>0</v>
      </c>
      <c r="I45" s="41">
        <v>0</v>
      </c>
      <c r="J45" s="49"/>
      <c r="K45" s="50"/>
      <c r="L45" s="46"/>
      <c r="M45" s="5"/>
      <c r="P45" s="21"/>
      <c r="Q45" s="21"/>
    </row>
    <row r="46" spans="1:17">
      <c r="A46" s="22">
        <v>41</v>
      </c>
      <c r="B46" s="23" t="s">
        <v>90</v>
      </c>
      <c r="C46" s="23" t="s">
        <v>91</v>
      </c>
      <c r="D46" s="24"/>
      <c r="E46" s="14" t="s">
        <v>80</v>
      </c>
      <c r="F46" s="14"/>
      <c r="G46" s="15"/>
      <c r="H46" s="48">
        <v>0</v>
      </c>
      <c r="I46" s="41">
        <v>0</v>
      </c>
      <c r="J46" s="51"/>
      <c r="K46" s="51"/>
      <c r="L46" s="45"/>
      <c r="M46" s="5"/>
      <c r="P46" s="21"/>
      <c r="Q46" s="21"/>
    </row>
    <row r="47" spans="1:17">
      <c r="A47" s="52"/>
      <c r="B47" s="53" t="s">
        <v>92</v>
      </c>
      <c r="C47" s="53"/>
      <c r="D47" s="54">
        <f t="shared" ref="D47:J47" si="5">SUM(D6:D46)</f>
        <v>132586</v>
      </c>
      <c r="E47" s="55">
        <f t="shared" si="5"/>
        <v>2575</v>
      </c>
      <c r="F47" s="53">
        <f t="shared" si="5"/>
        <v>2575</v>
      </c>
      <c r="G47" s="54">
        <f t="shared" si="5"/>
        <v>104736.27000000002</v>
      </c>
      <c r="H47" s="61">
        <f t="shared" si="5"/>
        <v>59999.999999999985</v>
      </c>
      <c r="I47" s="62">
        <f t="shared" si="5"/>
        <v>59999.999999999978</v>
      </c>
      <c r="J47" s="56">
        <f t="shared" si="5"/>
        <v>221008</v>
      </c>
      <c r="K47" s="57"/>
      <c r="L47" s="53" t="s">
        <v>1</v>
      </c>
      <c r="M47" t="s">
        <v>1</v>
      </c>
    </row>
    <row r="48" spans="1:17">
      <c r="B48" s="58"/>
      <c r="C48" s="58"/>
      <c r="D48" s="58"/>
      <c r="E48" s="58"/>
      <c r="F48" s="58"/>
      <c r="G48" s="58"/>
      <c r="H48" s="59"/>
      <c r="I48" s="59"/>
      <c r="L48" s="60"/>
    </row>
  </sheetData>
  <autoFilter ref="A5:L46">
    <sortState ref="A6:L46">
      <sortCondition descending="1" ref="I5:I46"/>
    </sortState>
  </autoFilter>
  <mergeCells count="1">
    <mergeCell ref="A1:O1"/>
  </mergeCells>
  <pageMargins left="0.39370078740157483" right="0.39370078740157483" top="0.39370078740157483" bottom="0.3937007874015748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2017 - Veljavni vs predlog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MONG</dc:creator>
  <cp:lastModifiedBy>MONG</cp:lastModifiedBy>
  <cp:lastPrinted>2017-02-06T10:20:55Z</cp:lastPrinted>
  <dcterms:created xsi:type="dcterms:W3CDTF">2017-02-06T09:48:22Z</dcterms:created>
  <dcterms:modified xsi:type="dcterms:W3CDTF">2017-02-06T10:20:57Z</dcterms:modified>
</cp:coreProperties>
</file>